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3.9.2019. Backup\DDISK\PPETRA- SVE je ovdje\PPETRA SVE SPREMATI OVDJE\Petra Sve spremati OVDJE   2022\FISKALNA odgovornost, FINANCIJE\"/>
    </mc:Choice>
  </mc:AlternateContent>
  <xr:revisionPtr revIDLastSave="0" documentId="8_{BD63528B-C9EE-4F87-BD07-BC3E15D4CBCD}" xr6:coauthVersionLast="36" xr6:coauthVersionMax="36" xr10:uidLastSave="{00000000-0000-0000-0000-000000000000}"/>
  <bookViews>
    <workbookView xWindow="0" yWindow="0" windowWidth="28800" windowHeight="12225" tabRatio="603" xr2:uid="{00000000-000D-0000-FFFF-FFFF00000000}"/>
  </bookViews>
  <sheets>
    <sheet name="OPĆI DIO - sažetak" sheetId="15" r:id="rId1"/>
    <sheet name="PLAN PRIHODA" sheetId="2" r:id="rId2"/>
    <sheet name="plan rashoda" sheetId="18" r:id="rId3"/>
    <sheet name="NOVO posebni dio" sheetId="17" r:id="rId4"/>
    <sheet name="na 2 raz - GRAD" sheetId="19" r:id="rId5"/>
    <sheet name="na 3 raz - GRAD" sheetId="20" r:id="rId6"/>
  </sheets>
  <calcPr calcId="191029"/>
</workbook>
</file>

<file path=xl/calcChain.xml><?xml version="1.0" encoding="utf-8"?>
<calcChain xmlns="http://schemas.openxmlformats.org/spreadsheetml/2006/main">
  <c r="E130" i="18" l="1"/>
  <c r="E129" i="18" s="1"/>
  <c r="E125" i="18" s="1"/>
  <c r="E127" i="18"/>
  <c r="E126" i="18"/>
  <c r="G124" i="18"/>
  <c r="J123" i="18"/>
  <c r="I123" i="18"/>
  <c r="I122" i="18" s="1"/>
  <c r="H123" i="18"/>
  <c r="H122" i="18" s="1"/>
  <c r="G123" i="18"/>
  <c r="F123" i="18"/>
  <c r="J122" i="18"/>
  <c r="F122" i="18"/>
  <c r="G122" i="18" s="1"/>
  <c r="G121" i="18"/>
  <c r="J120" i="18"/>
  <c r="I120" i="18"/>
  <c r="H120" i="18"/>
  <c r="H119" i="18" s="1"/>
  <c r="F120" i="18"/>
  <c r="F119" i="18" s="1"/>
  <c r="G119" i="18" s="1"/>
  <c r="E120" i="18"/>
  <c r="J119" i="18"/>
  <c r="I119" i="18"/>
  <c r="E119" i="18"/>
  <c r="G118" i="18"/>
  <c r="J117" i="18"/>
  <c r="J116" i="18" s="1"/>
  <c r="I117" i="18"/>
  <c r="I116" i="18" s="1"/>
  <c r="H117" i="18"/>
  <c r="H116" i="18" s="1"/>
  <c r="F117" i="18"/>
  <c r="G117" i="18" s="1"/>
  <c r="E117" i="18"/>
  <c r="F116" i="18"/>
  <c r="G116" i="18" s="1"/>
  <c r="E116" i="18"/>
  <c r="G115" i="18"/>
  <c r="J114" i="18"/>
  <c r="I114" i="18"/>
  <c r="H114" i="18"/>
  <c r="F114" i="18"/>
  <c r="F111" i="18" s="1"/>
  <c r="E114" i="18"/>
  <c r="G113" i="18"/>
  <c r="J112" i="18"/>
  <c r="J111" i="18" s="1"/>
  <c r="J110" i="18" s="1"/>
  <c r="I112" i="18"/>
  <c r="H112" i="18"/>
  <c r="G112" i="18"/>
  <c r="F112" i="18"/>
  <c r="E112" i="18"/>
  <c r="E111" i="18" s="1"/>
  <c r="E110" i="18" s="1"/>
  <c r="E105" i="18" s="1"/>
  <c r="I111" i="18"/>
  <c r="G109" i="18"/>
  <c r="J108" i="18"/>
  <c r="J107" i="18" s="1"/>
  <c r="J106" i="18" s="1"/>
  <c r="I108" i="18"/>
  <c r="H108" i="18"/>
  <c r="H107" i="18" s="1"/>
  <c r="H106" i="18" s="1"/>
  <c r="F108" i="18"/>
  <c r="F107" i="18" s="1"/>
  <c r="I107" i="18"/>
  <c r="I106" i="18"/>
  <c r="G104" i="18"/>
  <c r="J103" i="18"/>
  <c r="I103" i="18"/>
  <c r="H103" i="18"/>
  <c r="H102" i="18" s="1"/>
  <c r="H101" i="18" s="1"/>
  <c r="F103" i="18"/>
  <c r="F102" i="18" s="1"/>
  <c r="J102" i="18"/>
  <c r="J101" i="18" s="1"/>
  <c r="I102" i="18"/>
  <c r="I101" i="18" s="1"/>
  <c r="E101" i="18"/>
  <c r="G100" i="18"/>
  <c r="F99" i="18"/>
  <c r="G99" i="18" s="1"/>
  <c r="G97" i="18"/>
  <c r="J96" i="18"/>
  <c r="I96" i="18"/>
  <c r="I95" i="18" s="1"/>
  <c r="H96" i="18"/>
  <c r="F96" i="18"/>
  <c r="F95" i="18" s="1"/>
  <c r="G95" i="18" s="1"/>
  <c r="E96" i="18"/>
  <c r="J95" i="18"/>
  <c r="H95" i="18"/>
  <c r="E95" i="18"/>
  <c r="G94" i="18"/>
  <c r="J93" i="18"/>
  <c r="I93" i="18"/>
  <c r="I92" i="18" s="1"/>
  <c r="H93" i="18"/>
  <c r="H92" i="18" s="1"/>
  <c r="H71" i="18" s="1"/>
  <c r="H70" i="18" s="1"/>
  <c r="G93" i="18"/>
  <c r="F93" i="18"/>
  <c r="J92" i="18"/>
  <c r="J88" i="18" s="1"/>
  <c r="F92" i="18"/>
  <c r="E90" i="18"/>
  <c r="E89" i="18" s="1"/>
  <c r="E88" i="18" s="1"/>
  <c r="G87" i="18"/>
  <c r="F87" i="18"/>
  <c r="F86" i="18" s="1"/>
  <c r="J86" i="18"/>
  <c r="I86" i="18"/>
  <c r="H86" i="18"/>
  <c r="E86" i="18"/>
  <c r="J85" i="18"/>
  <c r="J84" i="18" s="1"/>
  <c r="I85" i="18"/>
  <c r="I84" i="18" s="1"/>
  <c r="H85" i="18"/>
  <c r="H84" i="18" s="1"/>
  <c r="E85" i="18"/>
  <c r="E84" i="18" s="1"/>
  <c r="G83" i="18"/>
  <c r="G82" i="18"/>
  <c r="J81" i="18"/>
  <c r="J80" i="18" s="1"/>
  <c r="I81" i="18"/>
  <c r="I80" i="18" s="1"/>
  <c r="H81" i="18"/>
  <c r="H80" i="18" s="1"/>
  <c r="G81" i="18"/>
  <c r="F81" i="18"/>
  <c r="E81" i="18"/>
  <c r="E80" i="18" s="1"/>
  <c r="F80" i="18"/>
  <c r="G80" i="18" s="1"/>
  <c r="G79" i="18"/>
  <c r="F78" i="18"/>
  <c r="G78" i="18" s="1"/>
  <c r="J77" i="18"/>
  <c r="J76" i="18" s="1"/>
  <c r="J75" i="18" s="1"/>
  <c r="I77" i="18"/>
  <c r="I76" i="18" s="1"/>
  <c r="H77" i="18"/>
  <c r="F77" i="18"/>
  <c r="F76" i="18" s="1"/>
  <c r="E77" i="18"/>
  <c r="E76" i="18" s="1"/>
  <c r="E75" i="18" s="1"/>
  <c r="H76" i="18"/>
  <c r="H75" i="18" s="1"/>
  <c r="G74" i="18"/>
  <c r="F73" i="18"/>
  <c r="G73" i="18" s="1"/>
  <c r="F72" i="18"/>
  <c r="F71" i="18" s="1"/>
  <c r="F70" i="18" s="1"/>
  <c r="G70" i="18" s="1"/>
  <c r="G69" i="18"/>
  <c r="F68" i="18"/>
  <c r="F66" i="18" s="1"/>
  <c r="G67" i="18"/>
  <c r="J66" i="18"/>
  <c r="I66" i="18"/>
  <c r="H66" i="18"/>
  <c r="E66" i="18"/>
  <c r="J65" i="18"/>
  <c r="I65" i="18"/>
  <c r="H65" i="18"/>
  <c r="E65" i="18"/>
  <c r="G64" i="18"/>
  <c r="J63" i="18"/>
  <c r="J62" i="18" s="1"/>
  <c r="I63" i="18"/>
  <c r="I62" i="18" s="1"/>
  <c r="H63" i="18"/>
  <c r="H62" i="18" s="1"/>
  <c r="F63" i="18"/>
  <c r="G63" i="18" s="1"/>
  <c r="E61" i="18"/>
  <c r="G60" i="18"/>
  <c r="J59" i="18"/>
  <c r="J58" i="18" s="1"/>
  <c r="J57" i="18" s="1"/>
  <c r="I59" i="18"/>
  <c r="I58" i="18" s="1"/>
  <c r="I57" i="18" s="1"/>
  <c r="H59" i="18"/>
  <c r="H58" i="18" s="1"/>
  <c r="H57" i="18" s="1"/>
  <c r="F59" i="18"/>
  <c r="G59" i="18" s="1"/>
  <c r="E59" i="18"/>
  <c r="E58" i="18" s="1"/>
  <c r="E57" i="18" s="1"/>
  <c r="G58" i="18"/>
  <c r="F58" i="18"/>
  <c r="F57" i="18"/>
  <c r="G57" i="18" s="1"/>
  <c r="G56" i="18"/>
  <c r="J55" i="18"/>
  <c r="I55" i="18"/>
  <c r="H55" i="18"/>
  <c r="F55" i="18"/>
  <c r="G55" i="18" s="1"/>
  <c r="G54" i="18"/>
  <c r="G53" i="18"/>
  <c r="F53" i="18"/>
  <c r="G52" i="18"/>
  <c r="J51" i="18"/>
  <c r="I51" i="18"/>
  <c r="I50" i="18" s="1"/>
  <c r="I49" i="18" s="1"/>
  <c r="H51" i="18"/>
  <c r="F51" i="18"/>
  <c r="F50" i="18" s="1"/>
  <c r="E51" i="18"/>
  <c r="E50" i="18" s="1"/>
  <c r="E49" i="18" s="1"/>
  <c r="J50" i="18"/>
  <c r="J49" i="18" s="1"/>
  <c r="G46" i="18"/>
  <c r="G45" i="18"/>
  <c r="J44" i="18"/>
  <c r="J43" i="18" s="1"/>
  <c r="J42" i="18" s="1"/>
  <c r="I44" i="18"/>
  <c r="H44" i="18"/>
  <c r="H43" i="18" s="1"/>
  <c r="H42" i="18" s="1"/>
  <c r="F44" i="18"/>
  <c r="G44" i="18" s="1"/>
  <c r="E44" i="18"/>
  <c r="I43" i="18"/>
  <c r="I42" i="18" s="1"/>
  <c r="E43" i="18"/>
  <c r="E42" i="18" s="1"/>
  <c r="G41" i="18"/>
  <c r="G40" i="18"/>
  <c r="F39" i="18"/>
  <c r="G39" i="18" s="1"/>
  <c r="J38" i="18"/>
  <c r="I38" i="18"/>
  <c r="I37" i="18" s="1"/>
  <c r="I36" i="18" s="1"/>
  <c r="H38" i="18"/>
  <c r="H37" i="18" s="1"/>
  <c r="H36" i="18" s="1"/>
  <c r="F38" i="18"/>
  <c r="F37" i="18" s="1"/>
  <c r="E38" i="18"/>
  <c r="E37" i="18" s="1"/>
  <c r="E36" i="18" s="1"/>
  <c r="J37" i="18"/>
  <c r="J36" i="18" s="1"/>
  <c r="G35" i="18"/>
  <c r="J34" i="18"/>
  <c r="I34" i="18"/>
  <c r="I33" i="18" s="1"/>
  <c r="H34" i="18"/>
  <c r="H33" i="18" s="1"/>
  <c r="G34" i="18"/>
  <c r="F34" i="18"/>
  <c r="E34" i="18"/>
  <c r="J33" i="18"/>
  <c r="G33" i="18"/>
  <c r="F33" i="18"/>
  <c r="E33" i="18"/>
  <c r="G32" i="18"/>
  <c r="F31" i="18"/>
  <c r="G31" i="18" s="1"/>
  <c r="J30" i="18"/>
  <c r="J29" i="18" s="1"/>
  <c r="I30" i="18"/>
  <c r="I29" i="18" s="1"/>
  <c r="H30" i="18"/>
  <c r="H29" i="18" s="1"/>
  <c r="E30" i="18"/>
  <c r="E29" i="18" s="1"/>
  <c r="G28" i="18"/>
  <c r="F28" i="18"/>
  <c r="J27" i="18"/>
  <c r="J26" i="18" s="1"/>
  <c r="I27" i="18"/>
  <c r="I26" i="18" s="1"/>
  <c r="H27" i="18"/>
  <c r="H26" i="18" s="1"/>
  <c r="F27" i="18"/>
  <c r="F26" i="18" s="1"/>
  <c r="G26" i="18" s="1"/>
  <c r="E27" i="18"/>
  <c r="E26" i="18" s="1"/>
  <c r="G25" i="18"/>
  <c r="J23" i="18"/>
  <c r="J22" i="18" s="1"/>
  <c r="I23" i="18"/>
  <c r="H23" i="18"/>
  <c r="F23" i="18"/>
  <c r="F22" i="18" s="1"/>
  <c r="E23" i="18"/>
  <c r="E22" i="18" s="1"/>
  <c r="I22" i="18"/>
  <c r="H22" i="18"/>
  <c r="G20" i="18"/>
  <c r="F19" i="18"/>
  <c r="F18" i="18" s="1"/>
  <c r="J18" i="18"/>
  <c r="J17" i="18" s="1"/>
  <c r="I18" i="18"/>
  <c r="H18" i="18"/>
  <c r="H17" i="18" s="1"/>
  <c r="E18" i="18"/>
  <c r="E17" i="18" s="1"/>
  <c r="I17" i="18"/>
  <c r="G14" i="18"/>
  <c r="J12" i="18"/>
  <c r="I12" i="18"/>
  <c r="I11" i="18" s="1"/>
  <c r="I10" i="18" s="1"/>
  <c r="H12" i="18"/>
  <c r="H11" i="18" s="1"/>
  <c r="G12" i="18"/>
  <c r="F12" i="18"/>
  <c r="E12" i="18"/>
  <c r="E11" i="18" s="1"/>
  <c r="J11" i="18"/>
  <c r="F11" i="18"/>
  <c r="E130" i="17"/>
  <c r="E129" i="17"/>
  <c r="E127" i="17"/>
  <c r="E126" i="17" s="1"/>
  <c r="G124" i="17"/>
  <c r="J123" i="17"/>
  <c r="I123" i="17"/>
  <c r="I122" i="17" s="1"/>
  <c r="H123" i="17"/>
  <c r="H122" i="17" s="1"/>
  <c r="G123" i="17"/>
  <c r="F123" i="17"/>
  <c r="F122" i="17" s="1"/>
  <c r="G122" i="17" s="1"/>
  <c r="J122" i="17"/>
  <c r="G121" i="17"/>
  <c r="J120" i="17"/>
  <c r="J119" i="17" s="1"/>
  <c r="I120" i="17"/>
  <c r="I119" i="17" s="1"/>
  <c r="H120" i="17"/>
  <c r="G120" i="17"/>
  <c r="F120" i="17"/>
  <c r="E120" i="17"/>
  <c r="E119" i="17" s="1"/>
  <c r="H119" i="17"/>
  <c r="F119" i="17"/>
  <c r="G119" i="17" s="1"/>
  <c r="G118" i="17"/>
  <c r="J117" i="17"/>
  <c r="I117" i="17"/>
  <c r="I116" i="17" s="1"/>
  <c r="H117" i="17"/>
  <c r="H116" i="17" s="1"/>
  <c r="G117" i="17"/>
  <c r="F117" i="17"/>
  <c r="E117" i="17"/>
  <c r="E116" i="17" s="1"/>
  <c r="J116" i="17"/>
  <c r="F116" i="17"/>
  <c r="G115" i="17"/>
  <c r="J114" i="17"/>
  <c r="I114" i="17"/>
  <c r="H114" i="17"/>
  <c r="F114" i="17"/>
  <c r="G114" i="17" s="1"/>
  <c r="E114" i="17"/>
  <c r="G113" i="17"/>
  <c r="J112" i="17"/>
  <c r="I112" i="17"/>
  <c r="I111" i="17" s="1"/>
  <c r="I110" i="17" s="1"/>
  <c r="H112" i="17"/>
  <c r="F112" i="17"/>
  <c r="G112" i="17" s="1"/>
  <c r="E112" i="17"/>
  <c r="J111" i="17"/>
  <c r="J110" i="17" s="1"/>
  <c r="H111" i="17"/>
  <c r="G109" i="17"/>
  <c r="J108" i="17"/>
  <c r="I108" i="17"/>
  <c r="H108" i="17"/>
  <c r="F108" i="17"/>
  <c r="F107" i="17" s="1"/>
  <c r="J107" i="17"/>
  <c r="J106" i="17" s="1"/>
  <c r="J105" i="17" s="1"/>
  <c r="I107" i="17"/>
  <c r="H107" i="17"/>
  <c r="I106" i="17"/>
  <c r="H106" i="17"/>
  <c r="G104" i="17"/>
  <c r="J103" i="17"/>
  <c r="I103" i="17"/>
  <c r="H103" i="17"/>
  <c r="F103" i="17"/>
  <c r="G103" i="17" s="1"/>
  <c r="J102" i="17"/>
  <c r="J101" i="17" s="1"/>
  <c r="I102" i="17"/>
  <c r="I101" i="17" s="1"/>
  <c r="H102" i="17"/>
  <c r="H101" i="17" s="1"/>
  <c r="F102" i="17"/>
  <c r="F101" i="17" s="1"/>
  <c r="G101" i="17" s="1"/>
  <c r="E101" i="17"/>
  <c r="G100" i="17"/>
  <c r="G99" i="17"/>
  <c r="F99" i="17"/>
  <c r="F98" i="17" s="1"/>
  <c r="G98" i="17" s="1"/>
  <c r="G97" i="17"/>
  <c r="J96" i="17"/>
  <c r="J95" i="17" s="1"/>
  <c r="I96" i="17"/>
  <c r="I95" i="17" s="1"/>
  <c r="H96" i="17"/>
  <c r="G96" i="17"/>
  <c r="F96" i="17"/>
  <c r="E96" i="17"/>
  <c r="E95" i="17" s="1"/>
  <c r="H95" i="17"/>
  <c r="F95" i="17"/>
  <c r="G95" i="17" s="1"/>
  <c r="G94" i="17"/>
  <c r="J93" i="17"/>
  <c r="I93" i="17"/>
  <c r="I92" i="17" s="1"/>
  <c r="H93" i="17"/>
  <c r="H92" i="17" s="1"/>
  <c r="H71" i="17" s="1"/>
  <c r="H70" i="17" s="1"/>
  <c r="G93" i="17"/>
  <c r="F93" i="17"/>
  <c r="F92" i="17" s="1"/>
  <c r="J92" i="17"/>
  <c r="J88" i="17" s="1"/>
  <c r="E90" i="17"/>
  <c r="E89" i="17"/>
  <c r="F87" i="17"/>
  <c r="F86" i="17" s="1"/>
  <c r="J86" i="17"/>
  <c r="J85" i="17" s="1"/>
  <c r="J84" i="17" s="1"/>
  <c r="I86" i="17"/>
  <c r="I85" i="17" s="1"/>
  <c r="I84" i="17" s="1"/>
  <c r="H86" i="17"/>
  <c r="E86" i="17"/>
  <c r="E85" i="17" s="1"/>
  <c r="E84" i="17" s="1"/>
  <c r="H85" i="17"/>
  <c r="H84" i="17" s="1"/>
  <c r="G83" i="17"/>
  <c r="G82" i="17"/>
  <c r="J81" i="17"/>
  <c r="I81" i="17"/>
  <c r="I80" i="17" s="1"/>
  <c r="H81" i="17"/>
  <c r="F81" i="17"/>
  <c r="G81" i="17" s="1"/>
  <c r="E81" i="17"/>
  <c r="J80" i="17"/>
  <c r="H80" i="17"/>
  <c r="E80" i="17"/>
  <c r="G79" i="17"/>
  <c r="F78" i="17"/>
  <c r="G78" i="17" s="1"/>
  <c r="J77" i="17"/>
  <c r="I77" i="17"/>
  <c r="I76" i="17" s="1"/>
  <c r="H77" i="17"/>
  <c r="F77" i="17"/>
  <c r="F76" i="17" s="1"/>
  <c r="E77" i="17"/>
  <c r="E76" i="17" s="1"/>
  <c r="E75" i="17" s="1"/>
  <c r="J76" i="17"/>
  <c r="J75" i="17" s="1"/>
  <c r="H76" i="17"/>
  <c r="H75" i="17" s="1"/>
  <c r="G74" i="17"/>
  <c r="F73" i="17"/>
  <c r="G73" i="17" s="1"/>
  <c r="G72" i="17"/>
  <c r="F72" i="17"/>
  <c r="F71" i="17" s="1"/>
  <c r="J71" i="17"/>
  <c r="J70" i="17" s="1"/>
  <c r="G69" i="17"/>
  <c r="F68" i="17"/>
  <c r="G68" i="17" s="1"/>
  <c r="G67" i="17"/>
  <c r="J66" i="17"/>
  <c r="J65" i="17" s="1"/>
  <c r="I66" i="17"/>
  <c r="H66" i="17"/>
  <c r="F66" i="17"/>
  <c r="G66" i="17" s="1"/>
  <c r="E66" i="17"/>
  <c r="E65" i="17" s="1"/>
  <c r="E61" i="17" s="1"/>
  <c r="I65" i="17"/>
  <c r="H65" i="17"/>
  <c r="G64" i="17"/>
  <c r="J63" i="17"/>
  <c r="I63" i="17"/>
  <c r="I62" i="17" s="1"/>
  <c r="H63" i="17"/>
  <c r="H62" i="17" s="1"/>
  <c r="G63" i="17"/>
  <c r="F63" i="17"/>
  <c r="F62" i="17" s="1"/>
  <c r="J62" i="17"/>
  <c r="G60" i="17"/>
  <c r="J59" i="17"/>
  <c r="I59" i="17"/>
  <c r="I58" i="17" s="1"/>
  <c r="I57" i="17" s="1"/>
  <c r="H59" i="17"/>
  <c r="H58" i="17" s="1"/>
  <c r="H57" i="17" s="1"/>
  <c r="F59" i="17"/>
  <c r="G59" i="17" s="1"/>
  <c r="E59" i="17"/>
  <c r="J58" i="17"/>
  <c r="J57" i="17" s="1"/>
  <c r="E58" i="17"/>
  <c r="E57" i="17"/>
  <c r="G56" i="17"/>
  <c r="J55" i="17"/>
  <c r="J50" i="17" s="1"/>
  <c r="J49" i="17" s="1"/>
  <c r="I55" i="17"/>
  <c r="H55" i="17"/>
  <c r="H50" i="17" s="1"/>
  <c r="H49" i="17" s="1"/>
  <c r="F55" i="17"/>
  <c r="G55" i="17" s="1"/>
  <c r="G54" i="17"/>
  <c r="F53" i="17"/>
  <c r="G53" i="17" s="1"/>
  <c r="G52" i="17"/>
  <c r="J51" i="17"/>
  <c r="I51" i="17"/>
  <c r="H51" i="17"/>
  <c r="E51" i="17"/>
  <c r="E50" i="17" s="1"/>
  <c r="E49" i="17" s="1"/>
  <c r="I50" i="17"/>
  <c r="I49" i="17"/>
  <c r="G46" i="17"/>
  <c r="G45" i="17"/>
  <c r="J44" i="17"/>
  <c r="J43" i="17" s="1"/>
  <c r="J42" i="17" s="1"/>
  <c r="I44" i="17"/>
  <c r="H44" i="17"/>
  <c r="H43" i="17" s="1"/>
  <c r="H42" i="17" s="1"/>
  <c r="F44" i="17"/>
  <c r="G44" i="17" s="1"/>
  <c r="E44" i="17"/>
  <c r="I43" i="17"/>
  <c r="E43" i="17"/>
  <c r="E42" i="17" s="1"/>
  <c r="I42" i="17"/>
  <c r="G41" i="17"/>
  <c r="G40" i="17"/>
  <c r="G39" i="17"/>
  <c r="F39" i="17"/>
  <c r="F38" i="17" s="1"/>
  <c r="J38" i="17"/>
  <c r="J37" i="17" s="1"/>
  <c r="J36" i="17" s="1"/>
  <c r="I38" i="17"/>
  <c r="H38" i="17"/>
  <c r="E38" i="17"/>
  <c r="E37" i="17" s="1"/>
  <c r="E36" i="17" s="1"/>
  <c r="I37" i="17"/>
  <c r="H37" i="17"/>
  <c r="I36" i="17"/>
  <c r="H36" i="17"/>
  <c r="G35" i="17"/>
  <c r="J34" i="17"/>
  <c r="I34" i="17"/>
  <c r="I33" i="17" s="1"/>
  <c r="H34" i="17"/>
  <c r="H33" i="17" s="1"/>
  <c r="F34" i="17"/>
  <c r="G34" i="17" s="1"/>
  <c r="E34" i="17"/>
  <c r="J33" i="17"/>
  <c r="F33" i="17"/>
  <c r="G33" i="17" s="1"/>
  <c r="E33" i="17"/>
  <c r="G32" i="17"/>
  <c r="F31" i="17"/>
  <c r="G31" i="17" s="1"/>
  <c r="J30" i="17"/>
  <c r="J29" i="17" s="1"/>
  <c r="I30" i="17"/>
  <c r="H30" i="17"/>
  <c r="H29" i="17" s="1"/>
  <c r="F30" i="17"/>
  <c r="G30" i="17" s="1"/>
  <c r="E30" i="17"/>
  <c r="E29" i="17" s="1"/>
  <c r="I29" i="17"/>
  <c r="G28" i="17"/>
  <c r="F28" i="17"/>
  <c r="F27" i="17" s="1"/>
  <c r="J27" i="17"/>
  <c r="I27" i="17"/>
  <c r="H27" i="17"/>
  <c r="H26" i="17" s="1"/>
  <c r="E27" i="17"/>
  <c r="E26" i="17" s="1"/>
  <c r="J26" i="17"/>
  <c r="I26" i="17"/>
  <c r="G25" i="17"/>
  <c r="J23" i="17"/>
  <c r="J22" i="17" s="1"/>
  <c r="I23" i="17"/>
  <c r="I22" i="17" s="1"/>
  <c r="H23" i="17"/>
  <c r="F23" i="17"/>
  <c r="G23" i="17" s="1"/>
  <c r="E23" i="17"/>
  <c r="E22" i="17" s="1"/>
  <c r="H22" i="17"/>
  <c r="F22" i="17"/>
  <c r="G22" i="17" s="1"/>
  <c r="G20" i="17"/>
  <c r="F19" i="17"/>
  <c r="G19" i="17" s="1"/>
  <c r="J18" i="17"/>
  <c r="J17" i="17" s="1"/>
  <c r="I18" i="17"/>
  <c r="I17" i="17" s="1"/>
  <c r="H18" i="17"/>
  <c r="E18" i="17"/>
  <c r="H17" i="17"/>
  <c r="E17" i="17"/>
  <c r="G14" i="17"/>
  <c r="J12" i="17"/>
  <c r="J11" i="17" s="1"/>
  <c r="I12" i="17"/>
  <c r="H12" i="17"/>
  <c r="H11" i="17" s="1"/>
  <c r="H10" i="17" s="1"/>
  <c r="F12" i="17"/>
  <c r="G12" i="17" s="1"/>
  <c r="E12" i="17"/>
  <c r="E11" i="17" s="1"/>
  <c r="I11" i="17"/>
  <c r="F11" i="17"/>
  <c r="I75" i="17" l="1"/>
  <c r="E10" i="17"/>
  <c r="F58" i="17"/>
  <c r="G58" i="17" s="1"/>
  <c r="F65" i="17"/>
  <c r="G65" i="17" s="1"/>
  <c r="J61" i="17"/>
  <c r="J48" i="17" s="1"/>
  <c r="G102" i="17"/>
  <c r="E111" i="17"/>
  <c r="E110" i="17" s="1"/>
  <c r="E105" i="17" s="1"/>
  <c r="J10" i="18"/>
  <c r="H21" i="18"/>
  <c r="F30" i="18"/>
  <c r="H50" i="18"/>
  <c r="H49" i="18" s="1"/>
  <c r="H48" i="18" s="1"/>
  <c r="F62" i="18"/>
  <c r="J71" i="18"/>
  <c r="J70" i="18" s="1"/>
  <c r="I75" i="18"/>
  <c r="G108" i="18"/>
  <c r="I110" i="18"/>
  <c r="F18" i="17"/>
  <c r="G18" i="17" s="1"/>
  <c r="H9" i="17"/>
  <c r="I21" i="17"/>
  <c r="E88" i="17"/>
  <c r="E10" i="18"/>
  <c r="I21" i="18"/>
  <c r="J61" i="18"/>
  <c r="J48" i="18" s="1"/>
  <c r="E21" i="17"/>
  <c r="J21" i="17"/>
  <c r="H110" i="17"/>
  <c r="H105" i="17" s="1"/>
  <c r="E125" i="17"/>
  <c r="F43" i="18"/>
  <c r="F42" i="18" s="1"/>
  <c r="G42" i="18" s="1"/>
  <c r="G72" i="18"/>
  <c r="G77" i="18"/>
  <c r="F98" i="18"/>
  <c r="G98" i="18" s="1"/>
  <c r="H111" i="18"/>
  <c r="I10" i="17"/>
  <c r="H21" i="17"/>
  <c r="F111" i="17"/>
  <c r="G111" i="17" s="1"/>
  <c r="J105" i="18"/>
  <c r="F36" i="18"/>
  <c r="G36" i="18" s="1"/>
  <c r="G37" i="18"/>
  <c r="I88" i="18"/>
  <c r="I71" i="18"/>
  <c r="I70" i="18" s="1"/>
  <c r="I61" i="18" s="1"/>
  <c r="I105" i="18"/>
  <c r="E21" i="18"/>
  <c r="H61" i="18"/>
  <c r="F106" i="18"/>
  <c r="G107" i="18"/>
  <c r="F110" i="18"/>
  <c r="G110" i="18" s="1"/>
  <c r="G111" i="18"/>
  <c r="F65" i="18"/>
  <c r="G65" i="18" s="1"/>
  <c r="G66" i="18"/>
  <c r="G22" i="18"/>
  <c r="H10" i="18"/>
  <c r="H9" i="18" s="1"/>
  <c r="F88" i="18"/>
  <c r="G88" i="18" s="1"/>
  <c r="F101" i="18"/>
  <c r="G101" i="18" s="1"/>
  <c r="G102" i="18"/>
  <c r="F85" i="18"/>
  <c r="G86" i="18"/>
  <c r="I9" i="18"/>
  <c r="F75" i="18"/>
  <c r="G75" i="18" s="1"/>
  <c r="G76" i="18"/>
  <c r="F61" i="18"/>
  <c r="G61" i="18" s="1"/>
  <c r="G18" i="18"/>
  <c r="F17" i="18"/>
  <c r="G17" i="18" s="1"/>
  <c r="J21" i="18"/>
  <c r="J9" i="18" s="1"/>
  <c r="E48" i="18"/>
  <c r="H110" i="18"/>
  <c r="H105" i="18" s="1"/>
  <c r="F49" i="18"/>
  <c r="G50" i="18"/>
  <c r="G27" i="18"/>
  <c r="G38" i="18"/>
  <c r="G43" i="18"/>
  <c r="G51" i="18"/>
  <c r="G62" i="18"/>
  <c r="G68" i="18"/>
  <c r="G71" i="18"/>
  <c r="G92" i="18"/>
  <c r="G103" i="18"/>
  <c r="G114" i="18"/>
  <c r="G96" i="18"/>
  <c r="G120" i="18"/>
  <c r="G11" i="18"/>
  <c r="G19" i="18"/>
  <c r="G23" i="18"/>
  <c r="F88" i="17"/>
  <c r="G88" i="17" s="1"/>
  <c r="G92" i="17"/>
  <c r="F106" i="17"/>
  <c r="G107" i="17"/>
  <c r="I9" i="17"/>
  <c r="G76" i="17"/>
  <c r="F26" i="17"/>
  <c r="G27" i="17"/>
  <c r="G62" i="17"/>
  <c r="I105" i="17"/>
  <c r="I61" i="17"/>
  <c r="F70" i="17"/>
  <c r="G70" i="17" s="1"/>
  <c r="G71" i="17"/>
  <c r="E48" i="17"/>
  <c r="F37" i="17"/>
  <c r="G38" i="17"/>
  <c r="E9" i="17"/>
  <c r="F85" i="17"/>
  <c r="G86" i="17"/>
  <c r="I88" i="17"/>
  <c r="I71" i="17"/>
  <c r="I70" i="17" s="1"/>
  <c r="J10" i="17"/>
  <c r="H61" i="17"/>
  <c r="H48" i="17" s="1"/>
  <c r="F17" i="17"/>
  <c r="G17" i="17" s="1"/>
  <c r="F29" i="17"/>
  <c r="G29" i="17" s="1"/>
  <c r="F43" i="17"/>
  <c r="F51" i="17"/>
  <c r="F57" i="17"/>
  <c r="G57" i="17" s="1"/>
  <c r="G77" i="17"/>
  <c r="F80" i="17"/>
  <c r="G80" i="17" s="1"/>
  <c r="G87" i="17"/>
  <c r="G116" i="17"/>
  <c r="G108" i="17"/>
  <c r="G11" i="17"/>
  <c r="F61" i="17" l="1"/>
  <c r="G61" i="17" s="1"/>
  <c r="I48" i="17"/>
  <c r="I48" i="18"/>
  <c r="F110" i="17"/>
  <c r="G110" i="17" s="1"/>
  <c r="G30" i="18"/>
  <c r="F29" i="18"/>
  <c r="J9" i="17"/>
  <c r="F10" i="18"/>
  <c r="E9" i="18"/>
  <c r="E7" i="18"/>
  <c r="E8" i="18"/>
  <c r="J7" i="18"/>
  <c r="J8" i="18"/>
  <c r="G49" i="18"/>
  <c r="I7" i="18"/>
  <c r="I8" i="18"/>
  <c r="H7" i="18"/>
  <c r="H8" i="18"/>
  <c r="F105" i="18"/>
  <c r="G105" i="18" s="1"/>
  <c r="G106" i="18"/>
  <c r="F84" i="18"/>
  <c r="G84" i="18" s="1"/>
  <c r="G85" i="18"/>
  <c r="H7" i="17"/>
  <c r="H8" i="17"/>
  <c r="I8" i="17"/>
  <c r="I7" i="17"/>
  <c r="J8" i="17"/>
  <c r="J7" i="17"/>
  <c r="G106" i="17"/>
  <c r="F105" i="17"/>
  <c r="G105" i="17" s="1"/>
  <c r="G26" i="17"/>
  <c r="F21" i="17"/>
  <c r="G21" i="17" s="1"/>
  <c r="G85" i="17"/>
  <c r="F84" i="17"/>
  <c r="G84" i="17" s="1"/>
  <c r="F36" i="17"/>
  <c r="G36" i="17" s="1"/>
  <c r="G37" i="17"/>
  <c r="E7" i="17"/>
  <c r="E8" i="17"/>
  <c r="F10" i="17"/>
  <c r="F50" i="17"/>
  <c r="G51" i="17"/>
  <c r="F42" i="17"/>
  <c r="G42" i="17" s="1"/>
  <c r="G43" i="17"/>
  <c r="F75" i="17"/>
  <c r="G75" i="17" s="1"/>
  <c r="G10" i="18" l="1"/>
  <c r="G29" i="18"/>
  <c r="F21" i="18"/>
  <c r="G21" i="18" s="1"/>
  <c r="F48" i="18"/>
  <c r="G48" i="18" s="1"/>
  <c r="F49" i="17"/>
  <c r="G50" i="17"/>
  <c r="G10" i="17"/>
  <c r="F9" i="17"/>
  <c r="F9" i="18" l="1"/>
  <c r="G9" i="18" s="1"/>
  <c r="G8" i="18" s="1"/>
  <c r="F8" i="18"/>
  <c r="F7" i="18"/>
  <c r="G7" i="18" s="1"/>
  <c r="G9" i="17"/>
  <c r="G49" i="17"/>
  <c r="F48" i="17"/>
  <c r="G48" i="17" s="1"/>
  <c r="F8" i="17" l="1"/>
  <c r="G8" i="17"/>
  <c r="F7" i="17"/>
  <c r="G7" i="17" s="1"/>
  <c r="H11" i="15" l="1"/>
  <c r="G11" i="15"/>
  <c r="F11" i="15"/>
  <c r="H8" i="15"/>
  <c r="G8" i="15"/>
  <c r="F8" i="15"/>
  <c r="J87" i="2"/>
  <c r="F88" i="2"/>
  <c r="D81" i="2"/>
  <c r="F83" i="2"/>
  <c r="E84" i="2"/>
  <c r="E88" i="2" s="1"/>
  <c r="B85" i="2"/>
  <c r="F75" i="2"/>
  <c r="E75" i="2"/>
  <c r="J74" i="2"/>
  <c r="F70" i="2"/>
  <c r="D68" i="2"/>
  <c r="B72" i="2"/>
  <c r="B22" i="2"/>
  <c r="B21" i="2"/>
  <c r="B34" i="2"/>
  <c r="J38" i="2" l="1"/>
  <c r="F36" i="2"/>
  <c r="F35" i="2" s="1"/>
  <c r="D14" i="2"/>
  <c r="H29" i="2" l="1"/>
  <c r="H22" i="15" l="1"/>
  <c r="G22" i="15"/>
  <c r="F22" i="15"/>
  <c r="H10" i="15"/>
  <c r="G10" i="15"/>
  <c r="F10" i="15"/>
  <c r="G7" i="15"/>
  <c r="H7" i="15"/>
  <c r="F7" i="15"/>
  <c r="G13" i="15" l="1"/>
  <c r="G24" i="15" s="1"/>
  <c r="F13" i="15"/>
  <c r="F24" i="15" s="1"/>
  <c r="H13" i="15"/>
  <c r="H24" i="15" s="1"/>
  <c r="J39" i="2"/>
  <c r="F22" i="2" l="1"/>
  <c r="F21" i="2" s="1"/>
  <c r="I36" i="2" l="1"/>
  <c r="E36" i="2"/>
  <c r="J88" i="2" l="1"/>
  <c r="J75" i="2"/>
  <c r="C75" i="2" l="1"/>
  <c r="B35" i="2" l="1"/>
  <c r="I88" i="2" l="1"/>
  <c r="H88" i="2"/>
  <c r="G88" i="2"/>
  <c r="G75" i="2"/>
  <c r="H75" i="2"/>
  <c r="I75" i="2"/>
  <c r="E27" i="2"/>
  <c r="E26" i="2" s="1"/>
  <c r="E17" i="2"/>
  <c r="D13" i="2"/>
  <c r="C13" i="2"/>
  <c r="B33" i="2"/>
  <c r="B32" i="2" s="1"/>
  <c r="I9" i="2" l="1"/>
  <c r="H26" i="2"/>
  <c r="C35" i="2" l="1"/>
  <c r="D35" i="2"/>
  <c r="E35" i="2"/>
  <c r="G35" i="2"/>
  <c r="H35" i="2"/>
  <c r="I35" i="2"/>
  <c r="J35" i="2"/>
  <c r="C32" i="2"/>
  <c r="D32" i="2"/>
  <c r="E32" i="2"/>
  <c r="F32" i="2"/>
  <c r="G32" i="2"/>
  <c r="H32" i="2"/>
  <c r="I32" i="2"/>
  <c r="J32" i="2"/>
  <c r="C26" i="2"/>
  <c r="D26" i="2"/>
  <c r="F26" i="2"/>
  <c r="G26" i="2"/>
  <c r="I26" i="2"/>
  <c r="C21" i="2"/>
  <c r="D21" i="2"/>
  <c r="E21" i="2"/>
  <c r="G21" i="2"/>
  <c r="H21" i="2"/>
  <c r="I21" i="2"/>
  <c r="J21" i="2"/>
  <c r="C16" i="2"/>
  <c r="D16" i="2"/>
  <c r="E16" i="2"/>
  <c r="F16" i="2"/>
  <c r="G16" i="2"/>
  <c r="H16" i="2"/>
  <c r="I16" i="2"/>
  <c r="J16" i="2"/>
  <c r="B16" i="2"/>
  <c r="J9" i="2"/>
  <c r="C9" i="2"/>
  <c r="E9" i="2"/>
  <c r="F9" i="2"/>
  <c r="F39" i="2" s="1"/>
  <c r="G9" i="2"/>
  <c r="H9" i="2"/>
  <c r="H39" i="2" s="1"/>
  <c r="B9" i="2"/>
  <c r="B26" i="2"/>
  <c r="D9" i="2"/>
  <c r="D39" i="2" s="1"/>
  <c r="E39" i="2" l="1"/>
  <c r="B39" i="2"/>
  <c r="C39" i="2"/>
  <c r="G39" i="2"/>
  <c r="I39" i="2"/>
  <c r="B40" i="2" l="1"/>
  <c r="D88" i="2" l="1"/>
  <c r="C88" i="2"/>
  <c r="B88" i="2"/>
  <c r="D75" i="2"/>
  <c r="B75" i="2"/>
  <c r="B89" i="2" l="1"/>
  <c r="B76" i="2"/>
</calcChain>
</file>

<file path=xl/sharedStrings.xml><?xml version="1.0" encoding="utf-8"?>
<sst xmlns="http://schemas.openxmlformats.org/spreadsheetml/2006/main" count="2643" uniqueCount="728">
  <si>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</si>
  <si>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</si>
  <si>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</si>
  <si>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</si>
  <si>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</si>
  <si>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</si>
  <si>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</si>
  <si>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</si>
  <si>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</si>
  <si>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</si>
  <si>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</si>
  <si>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Ukupno (po izvorima)</t>
  </si>
  <si>
    <t>Rashodi za zaposlene</t>
  </si>
  <si>
    <t>Materijalni rashodi</t>
  </si>
  <si>
    <t>OPĆI DIO</t>
  </si>
  <si>
    <t>PRIHODI UKUPNO</t>
  </si>
  <si>
    <t>RASHODI UKUPNO</t>
  </si>
  <si>
    <t>Izvor</t>
  </si>
  <si>
    <r>
      <t>prihoda i primitaka</t>
    </r>
    <r>
      <rPr>
        <b/>
        <vertAlign val="superscript"/>
        <sz val="12"/>
        <rFont val="Arial"/>
        <family val="2"/>
      </rPr>
      <t xml:space="preserve">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</t>
    </r>
  </si>
  <si>
    <t>Gradski proračun</t>
  </si>
  <si>
    <t>Županijski proračun</t>
  </si>
  <si>
    <t>Državni proračun</t>
  </si>
  <si>
    <t>Oznaka rač.iz                                      računskog plana</t>
  </si>
  <si>
    <t>FINANCIRANJE TEMELJEM KRITERIJA</t>
  </si>
  <si>
    <t>FINANCIRANJE TEMELJEM STVARNIH TROŠKOVA</t>
  </si>
  <si>
    <t xml:space="preserve">Naziv </t>
  </si>
  <si>
    <t>Financijski rashodi</t>
  </si>
  <si>
    <t xml:space="preserve">Ukupno prihodi i primici </t>
  </si>
  <si>
    <t>652 - PRIHODI PO POSEBNIM PROPISIMA</t>
  </si>
  <si>
    <t>636 - POMOĆI PRORAČUNSKIM KORISNICIMA IZ PRORAČUNA KOJI IM NIJE NADLEŽAN</t>
  </si>
  <si>
    <t>663 - DONACIJE OD PRAVNIH I FIZIČKIH OSOBA IZVAN OPĆEG PRORAČUNA</t>
  </si>
  <si>
    <t>63  -  POMOĆI IZ INOZEMSTVA I OD SUBJEKATA UNUTAR OPĆEG PRORAČUNA</t>
  </si>
  <si>
    <t>64  -  PRIHODI OD IMOVINE</t>
  </si>
  <si>
    <t>65  -  PRIHODI OD UPRAVNIH I ADMINISTRATIVNIH PRISTOJBI, PRISTOJBI PO POSEBNIM PROPISIMA I NAKNADA</t>
  </si>
  <si>
    <t>66  -  PRIHODI OD PRODAJE PROIZVODA I ROBE TE PRUŽENIH USLUGA I PRIHODI OD DONACIJA</t>
  </si>
  <si>
    <t>67  -  PRIHODI IZ NADLEŽNOG PRORAČUNA I OD HZZO-a TEMELJEM UGOVORNIH OBVEZA</t>
  </si>
  <si>
    <t>671 - PRIHODI IZ NADLEŽNOG PRORAČUNA ZA FINANCIRANJE REDOVNE DJELATNOSTI PRORAČUNSKIH KORISNIKA</t>
  </si>
  <si>
    <t>641 - PRIHODI OD FINANCIJSKE IMOVINE</t>
  </si>
  <si>
    <t>661 - PRIHODI OD PRODAJE PROIZVODA I ROBE TE PRUŽENIH USLUGA</t>
  </si>
  <si>
    <t>72  -  PRIHODI OD PRODAJE PROIZVEDENE DUGOTRAJNE IMOVINE</t>
  </si>
  <si>
    <t>721 - PRIHODI OD PRODAJE GRAĐEVINSKIH OBJEKATA</t>
  </si>
  <si>
    <t>63414 - Tekuće pomoći od HZMO-a, HZZ-a, HZZO-a</t>
  </si>
  <si>
    <t>63611 - Tekuće pomoći proračunskim korisnicima iz proračuna koji im nije nadležan</t>
  </si>
  <si>
    <t>63612 - Tekuće pomoći proračunskim korisnicima iz proračuna koji im nije nadležan</t>
  </si>
  <si>
    <t>64132 - Kamate na depozite po viđenju</t>
  </si>
  <si>
    <t>642 - PRIHODI OD NEFINANCIJSKE IMOVINE</t>
  </si>
  <si>
    <t>64229 - Ostali prihodi od zakupa i iznajmljivanja imovine</t>
  </si>
  <si>
    <t>65264 - Sufinanciranje cijene usluge, praticipacije i slično</t>
  </si>
  <si>
    <t>65268 - Ostali prihodi za posebne namjene</t>
  </si>
  <si>
    <t>66151 - Prihodi od pruženih usluga</t>
  </si>
  <si>
    <t>66314 - Tekuće donacije od ostalih subjekata izvan općeg proračuna</t>
  </si>
  <si>
    <t>66324 - Kapitalne donacije od ostalih subjekata izvan općeg proračuna</t>
  </si>
  <si>
    <t>72119 - Ostali stambeni objekti</t>
  </si>
  <si>
    <t>67112 - Prihodi iz nadležnog proračuna za financiranje rashoda poslovanja</t>
  </si>
  <si>
    <t>65267 - Prihodi s naslova osiguranja,refundacije štete i totalne štete</t>
  </si>
  <si>
    <t>PRIHODI OD PRODAJE NEFINANCIJSKE IMOVINE</t>
  </si>
  <si>
    <t>UKUPAN DONOS VIŠKA/MANJKA IZ PRETHODNE(IH) GODINA</t>
  </si>
  <si>
    <t>VIŠAK/MANJAK IZ PRETHODNE(IH) GODINE KOJI ĆE SE POKRITI/RASPOREDITI</t>
  </si>
  <si>
    <t>RASHODI ZA NABAVU NEFINANCIJSKE IMOVINE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</si>
  <si>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</si>
  <si>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922  -  VIŠAK/MANJAK PRIHODA</t>
  </si>
  <si>
    <t xml:space="preserve">Višak prihoda iz proteklih godina </t>
  </si>
  <si>
    <t>PRIHODI POSLOVANJA (bez viška)</t>
  </si>
  <si>
    <t xml:space="preserve"> </t>
  </si>
  <si>
    <t>2024.</t>
  </si>
  <si>
    <t>Prijedlog plana 
za 2022.</t>
  </si>
  <si>
    <t>Projekcija plana
za 2023.</t>
  </si>
  <si>
    <t>Projekcija plana 
za 2024.</t>
  </si>
  <si>
    <t>69 -POMOĆI  međusobne</t>
  </si>
  <si>
    <t>PLAN PRIHODA I PRIMITAKA ZA 2023.</t>
  </si>
  <si>
    <t>632 - POMOĆI OD MEĐUNARODNIH ORGANIZACIJA TE INSTITUCIJA I TIJELA  EU (ERASMUS)</t>
  </si>
  <si>
    <t>EUR-o</t>
  </si>
  <si>
    <t>PLAN PRIHODA I PRIMITAKA 2024. i 2025.</t>
  </si>
  <si>
    <t>2025.</t>
  </si>
  <si>
    <t>FINANCIJSKI PLAN (OŠ IVANA FILIPOVIĆA) ZA 2023. I                                                                                                                                                PROJEKCIJA PLANA ZA  2024. I 2025. GODINU</t>
  </si>
  <si>
    <t>Prijedlog plana 
za 2023.</t>
  </si>
  <si>
    <t>Projekcija plana
za 2024.</t>
  </si>
  <si>
    <t>Projekcija plana 
za 2025.</t>
  </si>
  <si>
    <t>FINANCIJSKI PLAN PRORAČUNSKOG KORISNIKA JEDINICE LOKALNE I PODRUČNE (REGIONALNE) SAMOUPRAVE 
ZA 2023. I PROJEKCIJA ZA 2024. I 2025. GODINU</t>
  </si>
  <si>
    <t>II. POSEBNI DIO</t>
  </si>
  <si>
    <t>Šifra</t>
  </si>
  <si>
    <t>Izvršenje 2021. HRK</t>
  </si>
  <si>
    <t>Plan 2022. HRK</t>
  </si>
  <si>
    <t>Plan 2022. EUR</t>
  </si>
  <si>
    <t>Plan za 2023. EUR</t>
  </si>
  <si>
    <t>Projekcija 
za 2024. EUR</t>
  </si>
  <si>
    <t>Projekcija 
za 2025. EUR</t>
  </si>
  <si>
    <t>SVEUKUPNO :</t>
  </si>
  <si>
    <t>(sa pomoćnicima + hitne int.)</t>
  </si>
  <si>
    <t>UKUPNO:</t>
  </si>
  <si>
    <t>bez</t>
  </si>
  <si>
    <t>PROGRAM 1060</t>
  </si>
  <si>
    <t>REDOVNA DJELATNOST OŠ</t>
  </si>
  <si>
    <t>Aktivnost A106001</t>
  </si>
  <si>
    <t>Izvor financiranja 1.1.1.</t>
  </si>
  <si>
    <t>Prihodi iz nadležnog proračuna - PK OŠ</t>
  </si>
  <si>
    <t>Rashodi poslovanja</t>
  </si>
  <si>
    <t>Nanade građanima i kučanstvima na temelju</t>
  </si>
  <si>
    <t>Izvor financiranja 1.2.</t>
  </si>
  <si>
    <t>Decentralizirana funkcija - OŠ</t>
  </si>
  <si>
    <t>Aktivnost A106002</t>
  </si>
  <si>
    <t>Izvor financiranja 2.2.</t>
  </si>
  <si>
    <t>Vlastiti prihodi - OŠ</t>
  </si>
  <si>
    <t>Izvor financiranja 6.5.</t>
  </si>
  <si>
    <t>Prihodi od nefin. imovine i naknade štete OŠ</t>
  </si>
  <si>
    <t>Aktivnost A106004</t>
  </si>
  <si>
    <t>RASHODI ZA ZAPOSLENE U OŠ</t>
  </si>
  <si>
    <t>Izvor financiranja 4.1.1.</t>
  </si>
  <si>
    <t xml:space="preserve">Pomoći - PK </t>
  </si>
  <si>
    <t>Aktivnost A106005</t>
  </si>
  <si>
    <t>OSTALI RASHODI ZA ZAPOSLENE U OŠ</t>
  </si>
  <si>
    <t>PROGRAM 1061</t>
  </si>
  <si>
    <t>POSEBNI PROGRAMI  OŠ</t>
  </si>
  <si>
    <t>Aktivnost A106102</t>
  </si>
  <si>
    <t>ŠKOLSKA KUHINJA</t>
  </si>
  <si>
    <t>Izvor financiranja 3.9.1.</t>
  </si>
  <si>
    <t xml:space="preserve">Prihodi po posebnim propisima - PK </t>
  </si>
  <si>
    <t>Rashodi za nabavu nefinancijske imovine</t>
  </si>
  <si>
    <t>Rashodi za nabavu proizvedene dugotrajne imovine</t>
  </si>
  <si>
    <t>Aktivnost A106103</t>
  </si>
  <si>
    <t>UČENIČKE EKSKURZIJE</t>
  </si>
  <si>
    <t>Izvor financiranja 5.1.2.</t>
  </si>
  <si>
    <t xml:space="preserve">Tekuće donacije - PK </t>
  </si>
  <si>
    <t>Aktivnost A106104</t>
  </si>
  <si>
    <t>STRUČNA VIJEĆA, MENTORSTVA, NATJECANJA, STRUČNI ISPITI I KUR REFORMA</t>
  </si>
  <si>
    <t>Izvor financiranja 4.2.2.</t>
  </si>
  <si>
    <t xml:space="preserve">Tekuće pomoći iz županijskog proračuna - PK </t>
  </si>
  <si>
    <t>Prijenos između PK istog proračuna</t>
  </si>
  <si>
    <t>Aktivnost A106106</t>
  </si>
  <si>
    <t>PRODUŽENI BORAVAK</t>
  </si>
  <si>
    <t>Izvor financiranja 1.1.2.</t>
  </si>
  <si>
    <t>Opći prihodi (nenamjenski) - PK OŠ</t>
  </si>
  <si>
    <t>Tekući projekt  T106104</t>
  </si>
  <si>
    <t>ERASMUS</t>
  </si>
  <si>
    <t>Izvor financiranja 4.6.1.</t>
  </si>
  <si>
    <t xml:space="preserve">Tek pomoći tem prijenosa EU - PK </t>
  </si>
  <si>
    <t>Tekući projekt  T106107</t>
  </si>
  <si>
    <t>ŠKOLSKA SHEMA 1</t>
  </si>
  <si>
    <t>Izvor financiranja 1.1.4.</t>
  </si>
  <si>
    <t>Predfinanciranje EU PROJEKATA</t>
  </si>
  <si>
    <t>Izvor financiranja 4.1.4.</t>
  </si>
  <si>
    <t>Tekuće pomoći iz državnog proračuna - preneseni višak</t>
  </si>
  <si>
    <t>Izvor financiranja 4.1.</t>
  </si>
  <si>
    <t>Tekuće pomoći iz državnog proračuna</t>
  </si>
  <si>
    <t>Izvor financiranja 4.6.</t>
  </si>
  <si>
    <t xml:space="preserve">Tek pomoći tem prijenosa sredstava EU i od međ. Org. </t>
  </si>
  <si>
    <t>Tekući projekt  T106112</t>
  </si>
  <si>
    <t>ŠKOLSKA SHEMA 2</t>
  </si>
  <si>
    <t>PROGRAM 1062</t>
  </si>
  <si>
    <t>ULAGANJE U OBJEKTE  OŠ</t>
  </si>
  <si>
    <t>Aktivnost A106201</t>
  </si>
  <si>
    <t>TEKUĆI POPRAVCI</t>
  </si>
  <si>
    <t>Aktivnost A106202</t>
  </si>
  <si>
    <t>UREĐENJE I OPREMANJE ŠKOLE</t>
  </si>
  <si>
    <t>Izvor financiranja 4.3.2.</t>
  </si>
  <si>
    <t xml:space="preserve">Kapitalne pomoći iz državnog proračuna - PK </t>
  </si>
  <si>
    <t>Izvor financiranja 5.2.1.</t>
  </si>
  <si>
    <t xml:space="preserve">Kapitalne donacije - PK </t>
  </si>
  <si>
    <t>Aktivnost A106003</t>
  </si>
  <si>
    <t>INVESTICIJSKO ODRŽAVANJE</t>
  </si>
  <si>
    <t>Aktivnost A106007</t>
  </si>
  <si>
    <t>POMOĆNICI U NASTAVI</t>
  </si>
  <si>
    <t>PLAN 2023.
EUR         HRK</t>
  </si>
  <si>
    <t>PROJEKCIJA 2024.
EUR        HRK</t>
  </si>
  <si>
    <t>PROJEKCIJA 2025.
EUR        HRK</t>
  </si>
  <si>
    <t>Proračunski korisnik 9554 OŠ IVANA FILIPOVIĆA</t>
  </si>
  <si>
    <t>1.391.789,00</t>
  </si>
  <si>
    <t>10.486.434,24</t>
  </si>
  <si>
    <t>Program 1060 REDOVNA DJELATNOST OSNOVNIH ŠKOLA</t>
  </si>
  <si>
    <t>1.098.694,00</t>
  </si>
  <si>
    <t>8.278.109,95</t>
  </si>
  <si>
    <t>1.120.629,00</t>
  </si>
  <si>
    <t>8.443.379,23</t>
  </si>
  <si>
    <t>1.143.002,00</t>
  </si>
  <si>
    <t>8.611.948,58</t>
  </si>
  <si>
    <t>Aktivnost A106001 FINANCIRANJE TEMELJEM KRITERIJA</t>
  </si>
  <si>
    <t>23.240,00</t>
  </si>
  <si>
    <t>175.101,78</t>
  </si>
  <si>
    <t>23.704,00</t>
  </si>
  <si>
    <t>178.597,80</t>
  </si>
  <si>
    <t>24.178,00</t>
  </si>
  <si>
    <t>182.169,15</t>
  </si>
  <si>
    <t>Izvor 1.1.1.     Prihodi iz nadležnog proračuna - PK Osnovne škole</t>
  </si>
  <si>
    <t>929,00</t>
  </si>
  <si>
    <t>6.999,55</t>
  </si>
  <si>
    <t>948,00</t>
  </si>
  <si>
    <t>7.142,71</t>
  </si>
  <si>
    <t>966,00</t>
  </si>
  <si>
    <t>7.278,33</t>
  </si>
  <si>
    <t>32</t>
  </si>
  <si>
    <t xml:space="preserve">Materijalni rashodi                                                                                 </t>
  </si>
  <si>
    <t>R1604</t>
  </si>
  <si>
    <t>321</t>
  </si>
  <si>
    <t>Naknade troškova zaposlenima</t>
  </si>
  <si>
    <t>664,00</t>
  </si>
  <si>
    <t>5.002,91</t>
  </si>
  <si>
    <t>677,00</t>
  </si>
  <si>
    <t>5.100,86</t>
  </si>
  <si>
    <t>690,00</t>
  </si>
  <si>
    <t>5.198,81</t>
  </si>
  <si>
    <t>R1605</t>
  </si>
  <si>
    <t>322</t>
  </si>
  <si>
    <t>Rashodi za materijal i energiju</t>
  </si>
  <si>
    <t>265,00</t>
  </si>
  <si>
    <t>1.996,64</t>
  </si>
  <si>
    <t>271,00</t>
  </si>
  <si>
    <t>2.041,85</t>
  </si>
  <si>
    <t>276,00</t>
  </si>
  <si>
    <t>2.079,52</t>
  </si>
  <si>
    <t>Izvor 1.2. Decentralizirana funkcija-osnovno školstvo</t>
  </si>
  <si>
    <t>22.311,00</t>
  </si>
  <si>
    <t>168.102,23</t>
  </si>
  <si>
    <t>22.756,00</t>
  </si>
  <si>
    <t>171.455,09</t>
  </si>
  <si>
    <t>23.212,00</t>
  </si>
  <si>
    <t>174.890,82</t>
  </si>
  <si>
    <t>20.453,00</t>
  </si>
  <si>
    <t>154.103,13</t>
  </si>
  <si>
    <t>20.861,00</t>
  </si>
  <si>
    <t>157.177,21</t>
  </si>
  <si>
    <t>21.279,00</t>
  </si>
  <si>
    <t>160.326,63</t>
  </si>
  <si>
    <t>R1606</t>
  </si>
  <si>
    <t>2.416,00</t>
  </si>
  <si>
    <t>18.203,35</t>
  </si>
  <si>
    <t>2.464,00</t>
  </si>
  <si>
    <t>18.565,01</t>
  </si>
  <si>
    <t>2.513,00</t>
  </si>
  <si>
    <t>18.934,20</t>
  </si>
  <si>
    <t>R1607</t>
  </si>
  <si>
    <t>5.043,00</t>
  </si>
  <si>
    <t>37.996,48</t>
  </si>
  <si>
    <t>5.144,00</t>
  </si>
  <si>
    <t>38.757,47</t>
  </si>
  <si>
    <t>5.247,00</t>
  </si>
  <si>
    <t>39.533,52</t>
  </si>
  <si>
    <t>R1608</t>
  </si>
  <si>
    <t>323</t>
  </si>
  <si>
    <t>Rashodi za usluge</t>
  </si>
  <si>
    <t>12.370,00</t>
  </si>
  <si>
    <t>93.201,77</t>
  </si>
  <si>
    <t>12.617,00</t>
  </si>
  <si>
    <t>95.062,79</t>
  </si>
  <si>
    <t>12.870,00</t>
  </si>
  <si>
    <t>96.969,02</t>
  </si>
  <si>
    <t>R1609</t>
  </si>
  <si>
    <t>329</t>
  </si>
  <si>
    <t>Ostali nespomenuti rashodi poslovanja</t>
  </si>
  <si>
    <t>624,00</t>
  </si>
  <si>
    <t>4.701,53</t>
  </si>
  <si>
    <t>636,00</t>
  </si>
  <si>
    <t>4.791,94</t>
  </si>
  <si>
    <t>649,00</t>
  </si>
  <si>
    <t>4.889,89</t>
  </si>
  <si>
    <t>34</t>
  </si>
  <si>
    <t xml:space="preserve">Financijski rashodi                                                                                 </t>
  </si>
  <si>
    <t>1.858,00</t>
  </si>
  <si>
    <t>13.999,10</t>
  </si>
  <si>
    <t>1.895,00</t>
  </si>
  <si>
    <t>14.277,88</t>
  </si>
  <si>
    <t>1.933,00</t>
  </si>
  <si>
    <t>14.564,19</t>
  </si>
  <si>
    <t>R1610</t>
  </si>
  <si>
    <t>343</t>
  </si>
  <si>
    <t>Ostali financijski rashodi</t>
  </si>
  <si>
    <t>Aktivnost A106002 FINANCIRANJE TEMELJEM STVARNIH TROŠKOVA</t>
  </si>
  <si>
    <t>38.890,00</t>
  </si>
  <si>
    <t>293.016,71</t>
  </si>
  <si>
    <t>39.625,00</t>
  </si>
  <si>
    <t>298.554,58</t>
  </si>
  <si>
    <t>40.379,00</t>
  </si>
  <si>
    <t>304.235,58</t>
  </si>
  <si>
    <t>133,00</t>
  </si>
  <si>
    <t>1.002,09</t>
  </si>
  <si>
    <t>135,00</t>
  </si>
  <si>
    <t>1.017,16</t>
  </si>
  <si>
    <t>138,00</t>
  </si>
  <si>
    <t>1.039,76</t>
  </si>
  <si>
    <t>R1611</t>
  </si>
  <si>
    <t>32.916,00</t>
  </si>
  <si>
    <t>248.005,60</t>
  </si>
  <si>
    <t>33.573,00</t>
  </si>
  <si>
    <t>252.955,77</t>
  </si>
  <si>
    <t>34.245,00</t>
  </si>
  <si>
    <t>258.018,96</t>
  </si>
  <si>
    <t>R1612</t>
  </si>
  <si>
    <t>29.332,00</t>
  </si>
  <si>
    <t>221.001,95</t>
  </si>
  <si>
    <t>29.918,00</t>
  </si>
  <si>
    <t>225.417,17</t>
  </si>
  <si>
    <t>30.517,00</t>
  </si>
  <si>
    <t>229.930,34</t>
  </si>
  <si>
    <t>R1613</t>
  </si>
  <si>
    <t>3.584,00</t>
  </si>
  <si>
    <t>27.003,65</t>
  </si>
  <si>
    <t>3.655,00</t>
  </si>
  <si>
    <t>27.538,60</t>
  </si>
  <si>
    <t>3.728,00</t>
  </si>
  <si>
    <t>28.088,62</t>
  </si>
  <si>
    <t>Izvor 2.2. Vlastiti prihodi- PRORAČUNSKI KORISNICI</t>
  </si>
  <si>
    <t>4.514,00</t>
  </si>
  <si>
    <t>34.010,74</t>
  </si>
  <si>
    <t>4.563,00</t>
  </si>
  <si>
    <t>34.379,94</t>
  </si>
  <si>
    <t>4.615,00</t>
  </si>
  <si>
    <t>34.771,72</t>
  </si>
  <si>
    <t>4.355,00</t>
  </si>
  <si>
    <t>32.812,75</t>
  </si>
  <si>
    <t>4.401,00</t>
  </si>
  <si>
    <t>33.159,35</t>
  </si>
  <si>
    <t>4.449,00</t>
  </si>
  <si>
    <t>33.520,99</t>
  </si>
  <si>
    <t>R1614</t>
  </si>
  <si>
    <t>246,00</t>
  </si>
  <si>
    <t>1.853,49</t>
  </si>
  <si>
    <t>250,00</t>
  </si>
  <si>
    <t>1.883,63</t>
  </si>
  <si>
    <t>255,00</t>
  </si>
  <si>
    <t>1.921,30</t>
  </si>
  <si>
    <t>R1615</t>
  </si>
  <si>
    <t>1.248,00</t>
  </si>
  <si>
    <t>9.403,06</t>
  </si>
  <si>
    <t>1.273,00</t>
  </si>
  <si>
    <t>9.591,42</t>
  </si>
  <si>
    <t>1.298,00</t>
  </si>
  <si>
    <t>9.779,78</t>
  </si>
  <si>
    <t>R1616</t>
  </si>
  <si>
    <t>2.725,00</t>
  </si>
  <si>
    <t>20.531,51</t>
  </si>
  <si>
    <t>2.739,00</t>
  </si>
  <si>
    <t>20.637,00</t>
  </si>
  <si>
    <t>2.754,00</t>
  </si>
  <si>
    <t>20.750,01</t>
  </si>
  <si>
    <t>R1617</t>
  </si>
  <si>
    <t>136,00</t>
  </si>
  <si>
    <t>1.024,69</t>
  </si>
  <si>
    <t>139,00</t>
  </si>
  <si>
    <t>1.047,30</t>
  </si>
  <si>
    <t>142,00</t>
  </si>
  <si>
    <t>1.069,90</t>
  </si>
  <si>
    <t>159,00</t>
  </si>
  <si>
    <t>1.197,99</t>
  </si>
  <si>
    <t>162,00</t>
  </si>
  <si>
    <t>1.220,59</t>
  </si>
  <si>
    <t>166,00</t>
  </si>
  <si>
    <t>1.250,73</t>
  </si>
  <si>
    <t>R1618</t>
  </si>
  <si>
    <t>Izvor 6.5. Prihodi od nefin. imovine i naknade štete - PROR. KORISNICI</t>
  </si>
  <si>
    <t>1.327,00</t>
  </si>
  <si>
    <t>9.998,28</t>
  </si>
  <si>
    <t>1.354,00</t>
  </si>
  <si>
    <t>10.201,71</t>
  </si>
  <si>
    <t>1.381,00</t>
  </si>
  <si>
    <t>10.405,14</t>
  </si>
  <si>
    <t>R1619-01</t>
  </si>
  <si>
    <t>Rashodi za usluge (naknada štete)</t>
  </si>
  <si>
    <t>Aktivnost A106004 RASHODI ZA ZAPOSLENE U OSNOVNIM ŠKOLAMA</t>
  </si>
  <si>
    <t>984.869,00</t>
  </si>
  <si>
    <t>7.420.495,49</t>
  </si>
  <si>
    <t>1.004.571,00</t>
  </si>
  <si>
    <t>7.568.940,20</t>
  </si>
  <si>
    <t>1.024.661,00</t>
  </si>
  <si>
    <t>7.720.308,30</t>
  </si>
  <si>
    <t>Izvor 4.1.1.     Pomoći - PRORAČUNSKI KORISNICI</t>
  </si>
  <si>
    <t>31</t>
  </si>
  <si>
    <t xml:space="preserve">Rashodi za zaposlene                                                                                </t>
  </si>
  <si>
    <t>973.521,00</t>
  </si>
  <si>
    <t>7.334.993,98</t>
  </si>
  <si>
    <t>992.997,00</t>
  </si>
  <si>
    <t>7.481.735,90</t>
  </si>
  <si>
    <t>1.012.854,00</t>
  </si>
  <si>
    <t>7.631.348,46</t>
  </si>
  <si>
    <t>R1620</t>
  </si>
  <si>
    <t>311</t>
  </si>
  <si>
    <t>Plaće (Bruto)</t>
  </si>
  <si>
    <t>828.190,00</t>
  </si>
  <si>
    <t>6.239.997,56</t>
  </si>
  <si>
    <t>844.759,00</t>
  </si>
  <si>
    <t>6.364.836,69</t>
  </si>
  <si>
    <t>861.651,00</t>
  </si>
  <si>
    <t>6.492.109,46</t>
  </si>
  <si>
    <t>R1621</t>
  </si>
  <si>
    <t>313</t>
  </si>
  <si>
    <t>Doprinosi na plaće</t>
  </si>
  <si>
    <t>145.331,00</t>
  </si>
  <si>
    <t>1.094.996,42</t>
  </si>
  <si>
    <t>148.238,00</t>
  </si>
  <si>
    <t>1.116.899,21</t>
  </si>
  <si>
    <t>151.203,00</t>
  </si>
  <si>
    <t>1.139.239,00</t>
  </si>
  <si>
    <t>7.366,00</t>
  </si>
  <si>
    <t>55.499,13</t>
  </si>
  <si>
    <t>7.513,00</t>
  </si>
  <si>
    <t>56.606,70</t>
  </si>
  <si>
    <t>7.664,00</t>
  </si>
  <si>
    <t>57.744,41</t>
  </si>
  <si>
    <t>R1621-01</t>
  </si>
  <si>
    <t>3.982,00</t>
  </si>
  <si>
    <t>30.002,38</t>
  </si>
  <si>
    <t>4.061,00</t>
  </si>
  <si>
    <t>30.597,60</t>
  </si>
  <si>
    <t>4.143,00</t>
  </si>
  <si>
    <t>31.215,43</t>
  </si>
  <si>
    <t>R1622</t>
  </si>
  <si>
    <t>Aktivnost A106005 OSTALI RASHODI ZA ZAPOSLENE U OSNOVNOM ŠKOLSTVU</t>
  </si>
  <si>
    <t>51.695,00</t>
  </si>
  <si>
    <t>389.495,97</t>
  </si>
  <si>
    <t>52.729,00</t>
  </si>
  <si>
    <t>397.286,65</t>
  </si>
  <si>
    <t>53.784,00</t>
  </si>
  <si>
    <t>405.235,55</t>
  </si>
  <si>
    <t>32.583,00</t>
  </si>
  <si>
    <t>245.496,61</t>
  </si>
  <si>
    <t>33.235,00</t>
  </si>
  <si>
    <t>250.409,11</t>
  </si>
  <si>
    <t>33.900,00</t>
  </si>
  <si>
    <t>255.419,55</t>
  </si>
  <si>
    <t>R1623</t>
  </si>
  <si>
    <t>312</t>
  </si>
  <si>
    <t>Ostali rashodi za zaposlene</t>
  </si>
  <si>
    <t>19.112,00</t>
  </si>
  <si>
    <t>143.999,36</t>
  </si>
  <si>
    <t>19.494,00</t>
  </si>
  <si>
    <t>146.877,54</t>
  </si>
  <si>
    <t>19.884,00</t>
  </si>
  <si>
    <t>149.816,00</t>
  </si>
  <si>
    <t>R1624</t>
  </si>
  <si>
    <t>Program 1061 POSEBNI PROGRAMI OSNOVNIH ŠKOLA</t>
  </si>
  <si>
    <t>279.690,00</t>
  </si>
  <si>
    <t>2.107.324,33</t>
  </si>
  <si>
    <t>273.494,00</t>
  </si>
  <si>
    <t>2.060.640,56</t>
  </si>
  <si>
    <t>278.909,00</t>
  </si>
  <si>
    <t>2.101.439,88</t>
  </si>
  <si>
    <t>Aktivnost A106102 ŠKOLSKA KUHINJA</t>
  </si>
  <si>
    <t>68.353,00</t>
  </si>
  <si>
    <t>515.005,68</t>
  </si>
  <si>
    <t>69.720,00</t>
  </si>
  <si>
    <t>525.305,35</t>
  </si>
  <si>
    <t>71.112,00</t>
  </si>
  <si>
    <t>535.793,38</t>
  </si>
  <si>
    <t>Izvor 3.9.1      PRIHODI PO POSEBNIM PROPISIMA - PRORAČUNSKI KORISNICI</t>
  </si>
  <si>
    <t>67.689,00</t>
  </si>
  <si>
    <t>510.002,77</t>
  </si>
  <si>
    <t>69.043,00</t>
  </si>
  <si>
    <t>520.204,49</t>
  </si>
  <si>
    <t>70.422,00</t>
  </si>
  <si>
    <t>530.594,57</t>
  </si>
  <si>
    <t>R1625</t>
  </si>
  <si>
    <t>66.361,00</t>
  </si>
  <si>
    <t>499.996,95</t>
  </si>
  <si>
    <t>69.042,00</t>
  </si>
  <si>
    <t>520.196,95</t>
  </si>
  <si>
    <t>R1625-01</t>
  </si>
  <si>
    <t>R1625-02</t>
  </si>
  <si>
    <t>42</t>
  </si>
  <si>
    <t xml:space="preserve">Rashodi za nabavu proizvedene dugotrajne imovine                                                    </t>
  </si>
  <si>
    <t>R1625-03</t>
  </si>
  <si>
    <t>422</t>
  </si>
  <si>
    <t>Postrojenja i oprema</t>
  </si>
  <si>
    <t>Aktivnost A106103 UČENIČKE EKSKURZIJE</t>
  </si>
  <si>
    <t>1.991,00</t>
  </si>
  <si>
    <t>15.001,19</t>
  </si>
  <si>
    <t>Izvor 5.1.2 Tekuće donacije - PRORAČUNSKI KORISNICI</t>
  </si>
  <si>
    <t>R1626</t>
  </si>
  <si>
    <t>Aktivnost A106104 STRUČNA VIJEĆA, MENTORSTVA, NATJECANJA, STRUČNI ISPITI I KURIKULARNA REFORMA</t>
  </si>
  <si>
    <t>35.265,00</t>
  </si>
  <si>
    <t>265.704,16</t>
  </si>
  <si>
    <t>35.970,00</t>
  </si>
  <si>
    <t>271.015,97</t>
  </si>
  <si>
    <t>36.690,00</t>
  </si>
  <si>
    <t>276.440,80</t>
  </si>
  <si>
    <t>140,00</t>
  </si>
  <si>
    <t>1.054,83</t>
  </si>
  <si>
    <t>144,00</t>
  </si>
  <si>
    <t>1.084,97</t>
  </si>
  <si>
    <t>146,00</t>
  </si>
  <si>
    <t>1.100,04</t>
  </si>
  <si>
    <t>R1627</t>
  </si>
  <si>
    <t>119,00</t>
  </si>
  <si>
    <t>896,61</t>
  </si>
  <si>
    <t>122,00</t>
  </si>
  <si>
    <t>919,21</t>
  </si>
  <si>
    <t>124,00</t>
  </si>
  <si>
    <t>934,28</t>
  </si>
  <si>
    <t>R1628</t>
  </si>
  <si>
    <t>21,00</t>
  </si>
  <si>
    <t>158,22</t>
  </si>
  <si>
    <t>22,00</t>
  </si>
  <si>
    <t>165,76</t>
  </si>
  <si>
    <t>30.791,00</t>
  </si>
  <si>
    <t>231.994,80</t>
  </si>
  <si>
    <t>31.407,00</t>
  </si>
  <si>
    <t>236.636,04</t>
  </si>
  <si>
    <t>32.035,00</t>
  </si>
  <si>
    <t>241.367,70</t>
  </si>
  <si>
    <t>5.574,00</t>
  </si>
  <si>
    <t>41.997,31</t>
  </si>
  <si>
    <t>5.685,00</t>
  </si>
  <si>
    <t>42.833,63</t>
  </si>
  <si>
    <t>5.799,00</t>
  </si>
  <si>
    <t>43.692,56</t>
  </si>
  <si>
    <t>R1629</t>
  </si>
  <si>
    <t>199,00</t>
  </si>
  <si>
    <t>1.499,37</t>
  </si>
  <si>
    <t>203,00</t>
  </si>
  <si>
    <t>1.529,50</t>
  </si>
  <si>
    <t>207,00</t>
  </si>
  <si>
    <t>1.559,64</t>
  </si>
  <si>
    <t>R1630</t>
  </si>
  <si>
    <t>Rashodi za usluge - kurikularna reforma</t>
  </si>
  <si>
    <t>4.645,00</t>
  </si>
  <si>
    <t>34.997,75</t>
  </si>
  <si>
    <t>4.738,00</t>
  </si>
  <si>
    <t>35.698,46</t>
  </si>
  <si>
    <t>4.833,00</t>
  </si>
  <si>
    <t>36.414,24</t>
  </si>
  <si>
    <t>R1631</t>
  </si>
  <si>
    <t>597,00</t>
  </si>
  <si>
    <t>4.498,10</t>
  </si>
  <si>
    <t>609,00</t>
  </si>
  <si>
    <t>4.588,51</t>
  </si>
  <si>
    <t>621,00</t>
  </si>
  <si>
    <t>4.678,92</t>
  </si>
  <si>
    <t>R1632</t>
  </si>
  <si>
    <t>37</t>
  </si>
  <si>
    <t xml:space="preserve">Naknade građanima i kućanstvima na temelju osiguranja i druge naknade                               </t>
  </si>
  <si>
    <t>25.217,00</t>
  </si>
  <si>
    <t>189.997,49</t>
  </si>
  <si>
    <t>25.722,00</t>
  </si>
  <si>
    <t>193.802,41</t>
  </si>
  <si>
    <t>26.236,00</t>
  </si>
  <si>
    <t>197.675,14</t>
  </si>
  <si>
    <t>R1633</t>
  </si>
  <si>
    <t>372</t>
  </si>
  <si>
    <t>Ostale naknade građanima i kućanstvima iz proračuna</t>
  </si>
  <si>
    <t>Izvor 4.2.2 Tekuće pomoći iz županijskog proračuna-KORISNICI</t>
  </si>
  <si>
    <t>4.334,00</t>
  </si>
  <si>
    <t>32.654,53</t>
  </si>
  <si>
    <t>4.419,00</t>
  </si>
  <si>
    <t>33.294,96</t>
  </si>
  <si>
    <t>4.509,00</t>
  </si>
  <si>
    <t>33.973,06</t>
  </si>
  <si>
    <t>242,00</t>
  </si>
  <si>
    <t>1.823,35</t>
  </si>
  <si>
    <t>251,00</t>
  </si>
  <si>
    <t>1.891,16</t>
  </si>
  <si>
    <t>R1634</t>
  </si>
  <si>
    <t>211,00</t>
  </si>
  <si>
    <t>1.589,78</t>
  </si>
  <si>
    <t>215,00</t>
  </si>
  <si>
    <t>1.619,92</t>
  </si>
  <si>
    <t>R1635</t>
  </si>
  <si>
    <t>35,00</t>
  </si>
  <si>
    <t>263,71</t>
  </si>
  <si>
    <t>36,00</t>
  </si>
  <si>
    <t>271,24</t>
  </si>
  <si>
    <t>4.092,00</t>
  </si>
  <si>
    <t>30.831,18</t>
  </si>
  <si>
    <t>4.173,00</t>
  </si>
  <si>
    <t>31.441,47</t>
  </si>
  <si>
    <t>4.258,00</t>
  </si>
  <si>
    <t>32.081,90</t>
  </si>
  <si>
    <t>R1636</t>
  </si>
  <si>
    <t>1.504,00</t>
  </si>
  <si>
    <t>11.331,89</t>
  </si>
  <si>
    <t>1.534,00</t>
  </si>
  <si>
    <t>11.557,92</t>
  </si>
  <si>
    <t>1.565,00</t>
  </si>
  <si>
    <t>11.791,49</t>
  </si>
  <si>
    <t>R1637</t>
  </si>
  <si>
    <t>2.455,00</t>
  </si>
  <si>
    <t>18.497,20</t>
  </si>
  <si>
    <t>2.504,00</t>
  </si>
  <si>
    <t>18.866,39</t>
  </si>
  <si>
    <t>2.555,00</t>
  </si>
  <si>
    <t>19.250,65</t>
  </si>
  <si>
    <t>R1638</t>
  </si>
  <si>
    <t>Aktivnost A106106 PRODUŽENI BORAVAK</t>
  </si>
  <si>
    <t>163.621,00</t>
  </si>
  <si>
    <t>1.232.802,43</t>
  </si>
  <si>
    <t>160.389,00</t>
  </si>
  <si>
    <t>1.208.450,92</t>
  </si>
  <si>
    <t>163.597,00</t>
  </si>
  <si>
    <t>1.232.621,60</t>
  </si>
  <si>
    <t>Izvor 1.1.2.     Opći prihodi (nenamjenski) - PK Osnovne škole</t>
  </si>
  <si>
    <t>78.930,00</t>
  </si>
  <si>
    <t>594.698,09</t>
  </si>
  <si>
    <t>74.005,00</t>
  </si>
  <si>
    <t>557.590,67</t>
  </si>
  <si>
    <t>75.485,00</t>
  </si>
  <si>
    <t>568.741,74</t>
  </si>
  <si>
    <t>76.448,00</t>
  </si>
  <si>
    <t>575.997,46</t>
  </si>
  <si>
    <t>71.473,00</t>
  </si>
  <si>
    <t>538.513,32</t>
  </si>
  <si>
    <t>72.903,00</t>
  </si>
  <si>
    <t>549.287,66</t>
  </si>
  <si>
    <t>R1639</t>
  </si>
  <si>
    <t>56.966,00</t>
  </si>
  <si>
    <t>429.210,33</t>
  </si>
  <si>
    <t>55.147,00</t>
  </si>
  <si>
    <t>415.505,07</t>
  </si>
  <si>
    <t>56.250,00</t>
  </si>
  <si>
    <t>423.815,63</t>
  </si>
  <si>
    <t>R1640</t>
  </si>
  <si>
    <t>5.823,00</t>
  </si>
  <si>
    <t>43.873,39</t>
  </si>
  <si>
    <t>5.496,00</t>
  </si>
  <si>
    <t>41.409,61</t>
  </si>
  <si>
    <t>5.606,00</t>
  </si>
  <si>
    <t>42.238,41</t>
  </si>
  <si>
    <t>R1641</t>
  </si>
  <si>
    <t>13.659,00</t>
  </si>
  <si>
    <t>102.913,74</t>
  </si>
  <si>
    <t>10.830,00</t>
  </si>
  <si>
    <t>81.598,64</t>
  </si>
  <si>
    <t>11.047,00</t>
  </si>
  <si>
    <t>83.233,62</t>
  </si>
  <si>
    <t>2.482,00</t>
  </si>
  <si>
    <t>18.700,63</t>
  </si>
  <si>
    <t>2.532,00</t>
  </si>
  <si>
    <t>19.077,35</t>
  </si>
  <si>
    <t>2.582,00</t>
  </si>
  <si>
    <t>19.454,08</t>
  </si>
  <si>
    <t>R1642</t>
  </si>
  <si>
    <t>84.691,00</t>
  </si>
  <si>
    <t>638.104,34</t>
  </si>
  <si>
    <t>86.384,00</t>
  </si>
  <si>
    <t>650.860,25</t>
  </si>
  <si>
    <t>88.112,00</t>
  </si>
  <si>
    <t>663.879,86</t>
  </si>
  <si>
    <t>30.009,00</t>
  </si>
  <si>
    <t>226.102,81</t>
  </si>
  <si>
    <t>30.609,00</t>
  </si>
  <si>
    <t>230.623,51</t>
  </si>
  <si>
    <t>31.221,00</t>
  </si>
  <si>
    <t>235.234,62</t>
  </si>
  <si>
    <t>R1643</t>
  </si>
  <si>
    <t>54.682,00</t>
  </si>
  <si>
    <t>412.001,53</t>
  </si>
  <si>
    <t>55.775,00</t>
  </si>
  <si>
    <t>420.236,74</t>
  </si>
  <si>
    <t>56.891,00</t>
  </si>
  <si>
    <t>428.645,24</t>
  </si>
  <si>
    <t>R1644</t>
  </si>
  <si>
    <t>Tekući projekt T106104 ERASMUS</t>
  </si>
  <si>
    <t>6.237,00</t>
  </si>
  <si>
    <t>46.992,67</t>
  </si>
  <si>
    <t>0,00</t>
  </si>
  <si>
    <t>Izvor 4.6.1. Tekuće pomoći tem. prijenosa EU-PRORAČUNSKI KORISNICI</t>
  </si>
  <si>
    <t>R1645</t>
  </si>
  <si>
    <t>Naknade troškova zaposlenima - ERASMUS</t>
  </si>
  <si>
    <t>2.654,00</t>
  </si>
  <si>
    <t>19.996,56</t>
  </si>
  <si>
    <t>R1646</t>
  </si>
  <si>
    <t>R1647</t>
  </si>
  <si>
    <t>R1648</t>
  </si>
  <si>
    <t>Tekući projekt T106107 ŠKOLSKA SHEMA 1</t>
  </si>
  <si>
    <t>Izvor 1.1.4 Predfinanciranje EU projekata-PK</t>
  </si>
  <si>
    <t>R1649</t>
  </si>
  <si>
    <t>R1649 01</t>
  </si>
  <si>
    <t>Izvor 4.1. Tekuće pomoći iz državnog proračuna</t>
  </si>
  <si>
    <t>Tekući projekt T106112 ŠKOLSKA SHEMA 2</t>
  </si>
  <si>
    <t>4.223,00</t>
  </si>
  <si>
    <t>31.818,20</t>
  </si>
  <si>
    <t>Izvor 4.6. Tek. pom. temeljem prijenos sredstava EU i od međ. org.</t>
  </si>
  <si>
    <t>3.737,00</t>
  </si>
  <si>
    <t>28.156,43</t>
  </si>
  <si>
    <t>486,00</t>
  </si>
  <si>
    <t>3.661,77</t>
  </si>
  <si>
    <t>Program 1062 ULAGANJE U OBJEKTE OSNOVNIH ŠKOLA</t>
  </si>
  <si>
    <t>13.405,00</t>
  </si>
  <si>
    <t>100.999,96</t>
  </si>
  <si>
    <t>13.602,00</t>
  </si>
  <si>
    <t>102.484,26</t>
  </si>
  <si>
    <t>13.805,00</t>
  </si>
  <si>
    <t>104.013,76</t>
  </si>
  <si>
    <t>Aktivnost A106201 TEKUĆI POPRAVCI</t>
  </si>
  <si>
    <t>796,00</t>
  </si>
  <si>
    <t>5.997,46</t>
  </si>
  <si>
    <t>812,00</t>
  </si>
  <si>
    <t>6.118,01</t>
  </si>
  <si>
    <t>829,00</t>
  </si>
  <si>
    <t>6.246,10</t>
  </si>
  <si>
    <t>R1650</t>
  </si>
  <si>
    <t>Aktivnost A106202 UREĐENJE I OPREMANJE ŠKOLA</t>
  </si>
  <si>
    <t>12.609,00</t>
  </si>
  <si>
    <t>95.002,50</t>
  </si>
  <si>
    <t>12.790,00</t>
  </si>
  <si>
    <t>96.366,25</t>
  </si>
  <si>
    <t>12.976,00</t>
  </si>
  <si>
    <t>97.767,66</t>
  </si>
  <si>
    <t>3.517,00</t>
  </si>
  <si>
    <t>26.498,83</t>
  </si>
  <si>
    <t>863,00</t>
  </si>
  <si>
    <t>6.502,27</t>
  </si>
  <si>
    <t>R1651-01</t>
  </si>
  <si>
    <t>R1651</t>
  </si>
  <si>
    <t>266,00</t>
  </si>
  <si>
    <t>2.004,18</t>
  </si>
  <si>
    <t>270,00</t>
  </si>
  <si>
    <t>2.034,32</t>
  </si>
  <si>
    <t>R1652</t>
  </si>
  <si>
    <t>R1652-01</t>
  </si>
  <si>
    <t>424</t>
  </si>
  <si>
    <t>Knjige, umjetnička djela i ostale izložbene vrijednosti</t>
  </si>
  <si>
    <t>Izvor 4.3.2 Kapitalne pomoći iz državnog proračuna-PRORAČUNSKI KORISNICI</t>
  </si>
  <si>
    <t>8.826,00</t>
  </si>
  <si>
    <t>66.499,49</t>
  </si>
  <si>
    <t>9.003,00</t>
  </si>
  <si>
    <t>67.833,10</t>
  </si>
  <si>
    <t>9.183,00</t>
  </si>
  <si>
    <t>69.189,31</t>
  </si>
  <si>
    <t>R1653</t>
  </si>
  <si>
    <t>Postrojenja i oprema -kurikularna reforma</t>
  </si>
  <si>
    <t>880,00</t>
  </si>
  <si>
    <t>6.630,36</t>
  </si>
  <si>
    <t>898,00</t>
  </si>
  <si>
    <t>6.765,98</t>
  </si>
  <si>
    <t>R1654</t>
  </si>
  <si>
    <t>7.963,00</t>
  </si>
  <si>
    <t>59.997,22</t>
  </si>
  <si>
    <t>8.123,00</t>
  </si>
  <si>
    <t>61.202,74</t>
  </si>
  <si>
    <t>8.285,00</t>
  </si>
  <si>
    <t>62.423,33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</si>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</sst>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  <charset val="238"/>
    </font>
    <font>
      <b/>
      <i/>
      <sz val="12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sz val="10"/>
      <color indexed="8"/>
      <name val="MS Sans Serif"/>
      <family val="2"/>
      <charset val="238"/>
    </font>
    <font>
      <b/>
      <sz val="11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mo"/>
      <family val="2"/>
    </font>
    <font>
      <sz val="10"/>
      <color rgb="FF000000"/>
      <name val="Arimo"/>
      <family val="2"/>
    </font>
    <font>
      <sz val="8"/>
      <color rgb="FFFFFFFF"/>
      <name val="Arimo"/>
      <family val="2"/>
    </font>
    <font>
      <b/>
      <sz val="8"/>
      <color rgb="FF000000"/>
      <name val="Arimo"/>
      <charset val="238"/>
    </font>
    <font>
      <sz val="8"/>
      <color rgb="FF000000"/>
      <name val="Arimo"/>
      <family val="2"/>
    </font>
    <font>
      <b/>
      <sz val="8"/>
      <color rgb="FF000000"/>
      <name val="Arimo"/>
      <family val="2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3535FF"/>
      </patternFill>
    </fill>
    <fill>
      <patternFill patternType="solid">
        <fgColor rgb="FFC1C1FF"/>
      </patternFill>
    </fill>
    <fill>
      <patternFill patternType="solid">
        <fgColor rgb="FFE1E1FF"/>
      </patternFill>
    </fill>
    <fill>
      <patternFill patternType="solid">
        <fgColor rgb="FFFEDE01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2" applyNumberFormat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9" borderId="2" applyNumberFormat="0" applyAlignment="0" applyProtection="0"/>
    <xf numFmtId="0" fontId="13" fillId="0" borderId="8" applyNumberFormat="0" applyFill="0" applyAlignment="0" applyProtection="0"/>
    <xf numFmtId="0" fontId="14" fillId="9" borderId="0" applyNumberFormat="0" applyBorder="0" applyAlignment="0" applyProtection="0"/>
    <xf numFmtId="0" fontId="15" fillId="4" borderId="1" applyNumberFormat="0" applyFont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38" fillId="4" borderId="1" applyNumberFormat="0" applyFont="0" applyAlignment="0" applyProtection="0"/>
  </cellStyleXfs>
  <cellXfs count="226">
    <xf numFmtId="0" fontId="0" fillId="0" borderId="0" xfId="0" applyNumberForma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/>
    </xf>
    <xf numFmtId="0" fontId="0" fillId="0" borderId="0" xfId="0"/>
    <xf numFmtId="0" fontId="30" fillId="0" borderId="0" xfId="0" applyFont="1"/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1" fillId="1" borderId="10" xfId="0" applyFont="1" applyFill="1" applyBorder="1" applyAlignment="1">
      <alignment horizontal="center"/>
    </xf>
    <xf numFmtId="0" fontId="31" fillId="1" borderId="22" xfId="0" applyFont="1" applyFill="1" applyBorder="1" applyAlignment="1">
      <alignment horizontal="right" vertical="center" wrapText="1"/>
    </xf>
    <xf numFmtId="0" fontId="31" fillId="1" borderId="21" xfId="0" applyFont="1" applyFill="1" applyBorder="1" applyAlignment="1">
      <alignment horizontal="left" wrapText="1"/>
    </xf>
    <xf numFmtId="4" fontId="30" fillId="0" borderId="23" xfId="0" applyNumberFormat="1" applyFont="1" applyBorder="1" applyAlignment="1">
      <alignment horizontal="right" vertical="center" wrapText="1"/>
    </xf>
    <xf numFmtId="4" fontId="30" fillId="0" borderId="23" xfId="0" applyNumberFormat="1" applyFont="1" applyBorder="1" applyAlignment="1">
      <alignment horizontal="center" wrapText="1"/>
    </xf>
    <xf numFmtId="4" fontId="30" fillId="0" borderId="23" xfId="0" applyNumberFormat="1" applyFont="1" applyBorder="1" applyAlignment="1">
      <alignment horizontal="right" wrapText="1"/>
    </xf>
    <xf numFmtId="4" fontId="30" fillId="0" borderId="23" xfId="0" applyNumberFormat="1" applyFont="1" applyBorder="1" applyAlignment="1">
      <alignment horizontal="center" vertical="center" wrapText="1"/>
    </xf>
    <xf numFmtId="4" fontId="30" fillId="0" borderId="24" xfId="0" applyNumberFormat="1" applyFont="1" applyBorder="1" applyAlignment="1">
      <alignment horizontal="center" vertical="center" wrapText="1"/>
    </xf>
    <xf numFmtId="4" fontId="30" fillId="0" borderId="12" xfId="0" applyNumberFormat="1" applyFont="1" applyBorder="1"/>
    <xf numFmtId="4" fontId="30" fillId="0" borderId="27" xfId="0" applyNumberFormat="1" applyFont="1" applyBorder="1"/>
    <xf numFmtId="0" fontId="31" fillId="0" borderId="15" xfId="0" applyFont="1" applyBorder="1"/>
    <xf numFmtId="4" fontId="30" fillId="0" borderId="15" xfId="0" applyNumberFormat="1" applyFont="1" applyBorder="1"/>
    <xf numFmtId="4" fontId="30" fillId="0" borderId="16" xfId="0" applyNumberFormat="1" applyFont="1" applyBorder="1"/>
    <xf numFmtId="4" fontId="30" fillId="0" borderId="18" xfId="0" applyNumberFormat="1" applyFont="1" applyBorder="1"/>
    <xf numFmtId="0" fontId="31" fillId="0" borderId="15" xfId="0" applyFont="1" applyBorder="1" applyAlignment="1">
      <alignment horizontal="left" vertical="center" wrapText="1"/>
    </xf>
    <xf numFmtId="4" fontId="30" fillId="0" borderId="29" xfId="0" applyNumberFormat="1" applyFont="1" applyBorder="1" applyAlignment="1">
      <alignment horizontal="right" vertical="center" wrapText="1"/>
    </xf>
    <xf numFmtId="4" fontId="30" fillId="0" borderId="29" xfId="0" applyNumberFormat="1" applyFont="1" applyBorder="1" applyAlignment="1">
      <alignment horizontal="center" wrapText="1"/>
    </xf>
    <xf numFmtId="4" fontId="30" fillId="0" borderId="29" xfId="0" applyNumberFormat="1" applyFont="1" applyBorder="1" applyAlignment="1">
      <alignment horizontal="right" wrapText="1"/>
    </xf>
    <xf numFmtId="4" fontId="30" fillId="0" borderId="29" xfId="0" applyNumberFormat="1" applyFont="1" applyBorder="1" applyAlignment="1">
      <alignment horizontal="center" vertical="center" wrapText="1"/>
    </xf>
    <xf numFmtId="4" fontId="30" fillId="0" borderId="30" xfId="0" applyNumberFormat="1" applyFont="1" applyBorder="1" applyAlignment="1">
      <alignment horizontal="center" vertical="center" wrapText="1"/>
    </xf>
    <xf numFmtId="4" fontId="30" fillId="0" borderId="32" xfId="0" applyNumberFormat="1" applyFont="1" applyBorder="1" applyAlignment="1">
      <alignment horizontal="right" vertical="center" wrapText="1"/>
    </xf>
    <xf numFmtId="0" fontId="34" fillId="0" borderId="33" xfId="0" applyFont="1" applyBorder="1" applyAlignment="1">
      <alignment wrapText="1"/>
    </xf>
    <xf numFmtId="0" fontId="19" fillId="0" borderId="33" xfId="0" applyFont="1" applyBorder="1" applyAlignment="1">
      <alignment wrapText="1"/>
    </xf>
    <xf numFmtId="4" fontId="30" fillId="0" borderId="0" xfId="0" applyNumberFormat="1" applyFont="1" applyBorder="1" applyAlignment="1">
      <alignment horizontal="right" vertical="center" wrapText="1"/>
    </xf>
    <xf numFmtId="4" fontId="35" fillId="0" borderId="31" xfId="0" applyNumberFormat="1" applyFont="1" applyBorder="1" applyAlignment="1">
      <alignment horizontal="right" vertical="center" wrapText="1"/>
    </xf>
    <xf numFmtId="4" fontId="35" fillId="0" borderId="34" xfId="0" applyNumberFormat="1" applyFont="1" applyBorder="1" applyAlignment="1">
      <alignment horizontal="right" vertical="center" wrapText="1"/>
    </xf>
    <xf numFmtId="4" fontId="35" fillId="0" borderId="32" xfId="0" applyNumberFormat="1" applyFont="1" applyBorder="1" applyAlignment="1">
      <alignment horizontal="right" vertical="center" wrapText="1"/>
    </xf>
    <xf numFmtId="4" fontId="35" fillId="0" borderId="35" xfId="0" applyNumberFormat="1" applyFont="1" applyBorder="1" applyAlignment="1">
      <alignment horizontal="right" vertical="center" wrapText="1"/>
    </xf>
    <xf numFmtId="0" fontId="36" fillId="0" borderId="33" xfId="0" applyFont="1" applyBorder="1" applyAlignment="1">
      <alignment wrapText="1"/>
    </xf>
    <xf numFmtId="4" fontId="30" fillId="0" borderId="32" xfId="0" applyNumberFormat="1" applyFont="1" applyBorder="1" applyAlignment="1">
      <alignment horizontal="center" wrapText="1"/>
    </xf>
    <xf numFmtId="4" fontId="30" fillId="0" borderId="32" xfId="0" applyNumberFormat="1" applyFont="1" applyBorder="1" applyAlignment="1">
      <alignment horizontal="right" wrapText="1"/>
    </xf>
    <xf numFmtId="4" fontId="30" fillId="0" borderId="32" xfId="0" applyNumberFormat="1" applyFont="1" applyBorder="1" applyAlignment="1">
      <alignment horizontal="center" vertical="center" wrapText="1"/>
    </xf>
    <xf numFmtId="4" fontId="30" fillId="0" borderId="35" xfId="0" applyNumberFormat="1" applyFont="1" applyBorder="1" applyAlignment="1">
      <alignment horizontal="center" vertical="center" wrapText="1"/>
    </xf>
    <xf numFmtId="0" fontId="36" fillId="0" borderId="33" xfId="0" applyFont="1" applyBorder="1" applyAlignment="1">
      <alignment horizontal="left" wrapText="1"/>
    </xf>
    <xf numFmtId="4" fontId="37" fillId="0" borderId="32" xfId="0" applyNumberFormat="1" applyFont="1" applyBorder="1" applyAlignment="1">
      <alignment horizontal="right" wrapText="1"/>
    </xf>
    <xf numFmtId="4" fontId="37" fillId="0" borderId="32" xfId="0" applyNumberFormat="1" applyFont="1" applyBorder="1" applyAlignment="1">
      <alignment horizontal="right" vertical="center" wrapText="1"/>
    </xf>
    <xf numFmtId="4" fontId="37" fillId="0" borderId="29" xfId="0" applyNumberFormat="1" applyFont="1" applyBorder="1" applyAlignment="1">
      <alignment horizontal="right" wrapText="1"/>
    </xf>
    <xf numFmtId="4" fontId="30" fillId="0" borderId="36" xfId="0" applyNumberFormat="1" applyFont="1" applyBorder="1" applyAlignment="1">
      <alignment horizontal="right" vertical="center" wrapText="1"/>
    </xf>
    <xf numFmtId="4" fontId="30" fillId="0" borderId="25" xfId="0" applyNumberFormat="1" applyFont="1" applyBorder="1" applyAlignment="1">
      <alignment horizontal="right" vertical="center" wrapText="1"/>
    </xf>
    <xf numFmtId="4" fontId="30" fillId="0" borderId="25" xfId="0" applyNumberFormat="1" applyFont="1" applyBorder="1" applyAlignment="1">
      <alignment horizontal="center" vertical="center" wrapText="1"/>
    </xf>
    <xf numFmtId="4" fontId="30" fillId="0" borderId="26" xfId="0" applyNumberFormat="1" applyFont="1" applyBorder="1" applyAlignment="1">
      <alignment horizontal="center" vertical="center" wrapText="1"/>
    </xf>
    <xf numFmtId="4" fontId="37" fillId="0" borderId="29" xfId="0" applyNumberFormat="1" applyFont="1" applyBorder="1" applyAlignment="1">
      <alignment horizontal="right" vertical="center" wrapText="1"/>
    </xf>
    <xf numFmtId="4" fontId="37" fillId="0" borderId="25" xfId="0" applyNumberFormat="1" applyFont="1" applyBorder="1" applyAlignment="1">
      <alignment horizontal="right" wrapText="1"/>
    </xf>
    <xf numFmtId="3" fontId="21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left" wrapText="1"/>
    </xf>
    <xf numFmtId="0" fontId="25" fillId="0" borderId="0" xfId="0" applyNumberFormat="1" applyFont="1" applyFill="1" applyBorder="1" applyAlignment="1" applyProtection="1">
      <alignment wrapText="1"/>
    </xf>
    <xf numFmtId="0" fontId="24" fillId="0" borderId="20" xfId="0" quotePrefix="1" applyFont="1" applyBorder="1" applyAlignment="1">
      <alignment horizontal="left" wrapText="1"/>
    </xf>
    <xf numFmtId="0" fontId="24" fillId="0" borderId="19" xfId="0" quotePrefix="1" applyFont="1" applyBorder="1" applyAlignment="1">
      <alignment horizontal="left" wrapText="1"/>
    </xf>
    <xf numFmtId="0" fontId="24" fillId="0" borderId="19" xfId="0" quotePrefix="1" applyFont="1" applyBorder="1" applyAlignment="1">
      <alignment horizontal="center" wrapText="1"/>
    </xf>
    <xf numFmtId="0" fontId="24" fillId="0" borderId="19" xfId="0" quotePrefix="1" applyNumberFormat="1" applyFont="1" applyFill="1" applyBorder="1" applyAlignment="1" applyProtection="1">
      <alignment horizontal="left"/>
    </xf>
    <xf numFmtId="0" fontId="22" fillId="0" borderId="12" xfId="0" applyNumberFormat="1" applyFont="1" applyFill="1" applyBorder="1" applyAlignment="1" applyProtection="1">
      <alignment horizont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right"/>
    </xf>
    <xf numFmtId="3" fontId="24" fillId="0" borderId="12" xfId="0" applyNumberFormat="1" applyFont="1" applyFill="1" applyBorder="1" applyAlignment="1" applyProtection="1">
      <alignment horizontal="right" wrapText="1"/>
    </xf>
    <xf numFmtId="0" fontId="23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Font="1" applyBorder="1" applyAlignment="1">
      <alignment horizontal="center" vertical="center" wrapText="1"/>
    </xf>
    <xf numFmtId="0" fontId="27" fillId="19" borderId="20" xfId="0" applyFont="1" applyFill="1" applyBorder="1" applyAlignment="1">
      <alignment horizontal="left"/>
    </xf>
    <xf numFmtId="3" fontId="24" fillId="19" borderId="12" xfId="0" applyNumberFormat="1" applyFont="1" applyFill="1" applyBorder="1" applyAlignment="1">
      <alignment horizontal="right"/>
    </xf>
    <xf numFmtId="3" fontId="24" fillId="19" borderId="12" xfId="0" applyNumberFormat="1" applyFont="1" applyFill="1" applyBorder="1" applyAlignment="1" applyProtection="1">
      <alignment horizontal="right" wrapText="1"/>
    </xf>
    <xf numFmtId="3" fontId="24" fillId="0" borderId="12" xfId="0" applyNumberFormat="1" applyFont="1" applyFill="1" applyBorder="1" applyAlignment="1">
      <alignment horizontal="right"/>
    </xf>
    <xf numFmtId="3" fontId="24" fillId="20" borderId="20" xfId="0" quotePrefix="1" applyNumberFormat="1" applyFont="1" applyFill="1" applyBorder="1" applyAlignment="1">
      <alignment horizontal="right"/>
    </xf>
    <xf numFmtId="3" fontId="24" fillId="20" borderId="12" xfId="0" applyNumberFormat="1" applyFont="1" applyFill="1" applyBorder="1" applyAlignment="1" applyProtection="1">
      <alignment horizontal="right" wrapText="1"/>
    </xf>
    <xf numFmtId="3" fontId="24" fillId="19" borderId="20" xfId="0" quotePrefix="1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right"/>
    </xf>
    <xf numFmtId="0" fontId="21" fillId="0" borderId="0" xfId="0" applyNumberFormat="1" applyFont="1" applyFill="1" applyBorder="1" applyAlignment="1" applyProtection="1"/>
    <xf numFmtId="0" fontId="19" fillId="19" borderId="19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0" fontId="22" fillId="20" borderId="28" xfId="0" applyNumberFormat="1" applyFont="1" applyFill="1" applyBorder="1" applyAlignment="1" applyProtection="1">
      <alignment horizontal="center" vertical="center" wrapText="1"/>
    </xf>
    <xf numFmtId="0" fontId="22" fillId="20" borderId="12" xfId="0" applyNumberFormat="1" applyFont="1" applyFill="1" applyBorder="1" applyAlignment="1" applyProtection="1">
      <alignment horizontal="center" vertical="center" wrapText="1"/>
    </xf>
    <xf numFmtId="0" fontId="22" fillId="20" borderId="20" xfId="0" applyNumberFormat="1" applyFont="1" applyFill="1" applyBorder="1" applyAlignment="1" applyProtection="1">
      <alignment horizontal="center" vertical="center" wrapText="1"/>
    </xf>
    <xf numFmtId="0" fontId="43" fillId="20" borderId="19" xfId="0" applyFont="1" applyFill="1" applyBorder="1" applyAlignment="1">
      <alignment horizontal="center" vertical="center" wrapText="1"/>
    </xf>
    <xf numFmtId="0" fontId="43" fillId="20" borderId="28" xfId="0" applyFont="1" applyFill="1" applyBorder="1" applyAlignment="1">
      <alignment horizontal="center" vertical="center" wrapText="1"/>
    </xf>
    <xf numFmtId="0" fontId="22" fillId="0" borderId="28" xfId="0" applyNumberFormat="1" applyFont="1" applyFill="1" applyBorder="1" applyAlignment="1" applyProtection="1">
      <alignment horizontal="center" vertical="center" wrapText="1"/>
    </xf>
    <xf numFmtId="4" fontId="22" fillId="0" borderId="12" xfId="0" applyNumberFormat="1" applyFont="1" applyFill="1" applyBorder="1" applyAlignment="1" applyProtection="1">
      <alignment horizontal="right" vertical="center" wrapText="1"/>
    </xf>
    <xf numFmtId="4" fontId="22" fillId="0" borderId="12" xfId="0" applyNumberFormat="1" applyFont="1" applyFill="1" applyBorder="1" applyAlignment="1" applyProtection="1">
      <alignment horizontal="center" vertical="center" wrapText="1"/>
    </xf>
    <xf numFmtId="0" fontId="22" fillId="21" borderId="28" xfId="0" applyNumberFormat="1" applyFont="1" applyFill="1" applyBorder="1" applyAlignment="1" applyProtection="1">
      <alignment horizontal="left" vertical="center" wrapText="1"/>
    </xf>
    <xf numFmtId="4" fontId="22" fillId="21" borderId="12" xfId="0" applyNumberFormat="1" applyFont="1" applyFill="1" applyBorder="1" applyAlignment="1">
      <alignment horizontal="right"/>
    </xf>
    <xf numFmtId="4" fontId="22" fillId="21" borderId="12" xfId="0" applyNumberFormat="1" applyFont="1" applyFill="1" applyBorder="1" applyAlignment="1" applyProtection="1">
      <alignment horizontal="center" vertical="center" wrapText="1"/>
    </xf>
    <xf numFmtId="0" fontId="22" fillId="22" borderId="28" xfId="0" applyNumberFormat="1" applyFont="1" applyFill="1" applyBorder="1" applyAlignment="1" applyProtection="1">
      <alignment horizontal="left" vertical="center" wrapText="1"/>
    </xf>
    <xf numFmtId="4" fontId="22" fillId="22" borderId="12" xfId="0" applyNumberFormat="1" applyFont="1" applyFill="1" applyBorder="1" applyAlignment="1">
      <alignment horizontal="right"/>
    </xf>
    <xf numFmtId="0" fontId="44" fillId="22" borderId="28" xfId="0" applyNumberFormat="1" applyFont="1" applyFill="1" applyBorder="1" applyAlignment="1" applyProtection="1">
      <alignment horizontal="left" vertical="center" wrapText="1"/>
    </xf>
    <xf numFmtId="4" fontId="21" fillId="22" borderId="12" xfId="0" applyNumberFormat="1" applyFont="1" applyFill="1" applyBorder="1" applyAlignment="1">
      <alignment horizontal="right"/>
    </xf>
    <xf numFmtId="0" fontId="21" fillId="22" borderId="28" xfId="0" applyNumberFormat="1" applyFont="1" applyFill="1" applyBorder="1" applyAlignment="1" applyProtection="1">
      <alignment horizontal="left" vertical="center" wrapText="1"/>
    </xf>
    <xf numFmtId="4" fontId="21" fillId="22" borderId="28" xfId="0" applyNumberFormat="1" applyFont="1" applyFill="1" applyBorder="1" applyAlignment="1">
      <alignment horizontal="right"/>
    </xf>
    <xf numFmtId="4" fontId="21" fillId="22" borderId="12" xfId="0" applyNumberFormat="1" applyFont="1" applyFill="1" applyBorder="1" applyAlignment="1" applyProtection="1">
      <alignment horizontal="right" wrapText="1"/>
    </xf>
    <xf numFmtId="0" fontId="21" fillId="22" borderId="20" xfId="0" applyNumberFormat="1" applyFont="1" applyFill="1" applyBorder="1" applyAlignment="1" applyProtection="1">
      <alignment horizontal="left" vertical="center" wrapText="1" indent="1"/>
    </xf>
    <xf numFmtId="0" fontId="21" fillId="22" borderId="19" xfId="0" applyNumberFormat="1" applyFont="1" applyFill="1" applyBorder="1" applyAlignment="1" applyProtection="1">
      <alignment horizontal="left" vertical="center" wrapText="1" indent="1"/>
    </xf>
    <xf numFmtId="0" fontId="21" fillId="22" borderId="28" xfId="0" applyNumberFormat="1" applyFont="1" applyFill="1" applyBorder="1" applyAlignment="1" applyProtection="1">
      <alignment horizontal="left" vertical="center" wrapText="1" indent="1"/>
    </xf>
    <xf numFmtId="0" fontId="45" fillId="22" borderId="28" xfId="0" applyNumberFormat="1" applyFont="1" applyFill="1" applyBorder="1" applyAlignment="1" applyProtection="1">
      <alignment horizontal="left" vertical="center" wrapText="1"/>
    </xf>
    <xf numFmtId="4" fontId="21" fillId="21" borderId="12" xfId="0" applyNumberFormat="1" applyFont="1" applyFill="1" applyBorder="1" applyAlignment="1">
      <alignment horizontal="right"/>
    </xf>
    <xf numFmtId="4" fontId="22" fillId="22" borderId="28" xfId="0" applyNumberFormat="1" applyFont="1" applyFill="1" applyBorder="1" applyAlignment="1">
      <alignment horizontal="right"/>
    </xf>
    <xf numFmtId="17" fontId="22" fillId="22" borderId="28" xfId="0" applyNumberFormat="1" applyFont="1" applyFill="1" applyBorder="1" applyAlignment="1" applyProtection="1">
      <alignment horizontal="left" vertical="center" wrapText="1"/>
    </xf>
    <xf numFmtId="4" fontId="22" fillId="21" borderId="28" xfId="0" applyNumberFormat="1" applyFont="1" applyFill="1" applyBorder="1" applyAlignment="1">
      <alignment horizontal="right"/>
    </xf>
    <xf numFmtId="4" fontId="21" fillId="21" borderId="28" xfId="0" applyNumberFormat="1" applyFont="1" applyFill="1" applyBorder="1" applyAlignment="1">
      <alignment horizontal="right"/>
    </xf>
    <xf numFmtId="4" fontId="21" fillId="21" borderId="12" xfId="0" applyNumberFormat="1" applyFont="1" applyFill="1" applyBorder="1" applyAlignment="1" applyProtection="1">
      <alignment horizontal="right" wrapText="1"/>
    </xf>
    <xf numFmtId="0" fontId="23" fillId="0" borderId="0" xfId="0" applyNumberFormat="1" applyFont="1" applyFill="1" applyBorder="1" applyAlignment="1" applyProtection="1">
      <alignment vertical="center" wrapText="1"/>
    </xf>
    <xf numFmtId="0" fontId="0" fillId="23" borderId="0" xfId="0" applyNumberFormat="1" applyFont="1" applyFill="1" applyBorder="1" applyAlignment="1" applyProtection="1">
      <alignment wrapText="1"/>
      <protection locked="0"/>
    </xf>
    <xf numFmtId="0" fontId="0" fillId="0" borderId="0" xfId="0" applyBorder="1"/>
    <xf numFmtId="0" fontId="0" fillId="23" borderId="0" xfId="0" applyFill="1" applyBorder="1" applyAlignment="1" applyProtection="1">
      <alignment wrapText="1"/>
      <protection locked="0"/>
    </xf>
    <xf numFmtId="0" fontId="49" fillId="24" borderId="0" xfId="0" applyNumberFormat="1" applyFont="1" applyFill="1" applyBorder="1" applyAlignment="1" applyProtection="1">
      <alignment horizontal="right" vertical="center" wrapText="1"/>
    </xf>
    <xf numFmtId="4" fontId="49" fillId="24" borderId="0" xfId="0" applyNumberFormat="1" applyFont="1" applyFill="1" applyBorder="1" applyAlignment="1" applyProtection="1">
      <alignment horizontal="right" vertical="center" wrapText="1"/>
    </xf>
    <xf numFmtId="0" fontId="50" fillId="25" borderId="0" xfId="0" applyNumberFormat="1" applyFont="1" applyFill="1" applyBorder="1" applyAlignment="1" applyProtection="1">
      <alignment horizontal="right" vertical="center" wrapText="1"/>
    </xf>
    <xf numFmtId="0" fontId="51" fillId="26" borderId="0" xfId="0" applyNumberFormat="1" applyFont="1" applyFill="1" applyBorder="1" applyAlignment="1" applyProtection="1">
      <alignment horizontal="right" vertical="center" wrapText="1"/>
    </xf>
    <xf numFmtId="0" fontId="51" fillId="27" borderId="0" xfId="0" applyNumberFormat="1" applyFont="1" applyFill="1" applyBorder="1" applyAlignment="1" applyProtection="1">
      <alignment horizontal="right" vertical="center" wrapText="1"/>
    </xf>
    <xf numFmtId="0" fontId="52" fillId="23" borderId="0" xfId="0" applyNumberFormat="1" applyFont="1" applyFill="1" applyBorder="1" applyAlignment="1" applyProtection="1">
      <alignment horizontal="left" vertical="top" wrapText="1"/>
    </xf>
    <xf numFmtId="0" fontId="52" fillId="23" borderId="0" xfId="0" applyNumberFormat="1" applyFont="1" applyFill="1" applyBorder="1" applyAlignment="1" applyProtection="1">
      <alignment horizontal="right" vertical="top" wrapText="1"/>
    </xf>
    <xf numFmtId="0" fontId="51" fillId="23" borderId="0" xfId="0" applyNumberFormat="1" applyFont="1" applyFill="1" applyBorder="1" applyAlignment="1" applyProtection="1">
      <alignment horizontal="left" vertical="top" wrapText="1"/>
    </xf>
    <xf numFmtId="0" fontId="51" fillId="23" borderId="0" xfId="0" applyNumberFormat="1" applyFont="1" applyFill="1" applyBorder="1" applyAlignment="1" applyProtection="1">
      <alignment horizontal="right" vertical="top" wrapText="1"/>
    </xf>
    <xf numFmtId="4" fontId="51" fillId="26" borderId="0" xfId="0" applyNumberFormat="1" applyFont="1" applyFill="1" applyBorder="1" applyAlignment="1" applyProtection="1">
      <alignment horizontal="right" vertical="center" wrapText="1"/>
    </xf>
    <xf numFmtId="4" fontId="51" fillId="27" borderId="0" xfId="0" applyNumberFormat="1" applyFont="1" applyFill="1" applyBorder="1" applyAlignment="1" applyProtection="1">
      <alignment horizontal="right" vertical="center" wrapText="1"/>
    </xf>
    <xf numFmtId="4" fontId="52" fillId="23" borderId="0" xfId="0" applyNumberFormat="1" applyFont="1" applyFill="1" applyBorder="1" applyAlignment="1" applyProtection="1">
      <alignment horizontal="right" vertical="top" wrapText="1"/>
    </xf>
    <xf numFmtId="4" fontId="51" fillId="23" borderId="0" xfId="0" applyNumberFormat="1" applyFont="1" applyFill="1" applyBorder="1" applyAlignment="1" applyProtection="1">
      <alignment horizontal="right" vertical="top" wrapText="1"/>
    </xf>
    <xf numFmtId="0" fontId="46" fillId="23" borderId="0" xfId="0" applyNumberFormat="1" applyFont="1" applyFill="1" applyBorder="1" applyAlignment="1" applyProtection="1">
      <alignment wrapText="1"/>
      <protection locked="0"/>
    </xf>
    <xf numFmtId="0" fontId="52" fillId="25" borderId="0" xfId="0" applyNumberFormat="1" applyFont="1" applyFill="1" applyBorder="1" applyAlignment="1" applyProtection="1">
      <alignment horizontal="right" vertical="center" wrapText="1"/>
    </xf>
    <xf numFmtId="0" fontId="46" fillId="0" borderId="0" xfId="0" applyFont="1"/>
    <xf numFmtId="0" fontId="27" fillId="0" borderId="20" xfId="0" quotePrefix="1" applyNumberFormat="1" applyFont="1" applyFill="1" applyBorder="1" applyAlignment="1" applyProtection="1">
      <alignment horizontal="left" wrapText="1"/>
    </xf>
    <xf numFmtId="0" fontId="28" fillId="0" borderId="19" xfId="0" applyNumberFormat="1" applyFont="1" applyFill="1" applyBorder="1" applyAlignment="1" applyProtection="1">
      <alignment wrapText="1"/>
    </xf>
    <xf numFmtId="0" fontId="41" fillId="0" borderId="0" xfId="0" applyNumberFormat="1" applyFont="1" applyFill="1" applyBorder="1" applyAlignment="1" applyProtection="1">
      <alignment horizontal="center" wrapText="1"/>
    </xf>
    <xf numFmtId="0" fontId="23" fillId="0" borderId="0" xfId="0" quotePrefix="1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/>
    <xf numFmtId="0" fontId="27" fillId="0" borderId="20" xfId="0" applyNumberFormat="1" applyFont="1" applyFill="1" applyBorder="1" applyAlignment="1" applyProtection="1">
      <alignment horizontal="left" wrapText="1"/>
    </xf>
    <xf numFmtId="0" fontId="27" fillId="19" borderId="20" xfId="0" quotePrefix="1" applyNumberFormat="1" applyFont="1" applyFill="1" applyBorder="1" applyAlignment="1" applyProtection="1">
      <alignment horizontal="left" wrapText="1"/>
    </xf>
    <xf numFmtId="0" fontId="28" fillId="19" borderId="19" xfId="0" applyNumberFormat="1" applyFont="1" applyFill="1" applyBorder="1" applyAlignment="1" applyProtection="1">
      <alignment wrapText="1"/>
    </xf>
    <xf numFmtId="0" fontId="24" fillId="19" borderId="20" xfId="0" applyNumberFormat="1" applyFont="1" applyFill="1" applyBorder="1" applyAlignment="1" applyProtection="1">
      <alignment horizontal="left" wrapText="1"/>
    </xf>
    <xf numFmtId="0" fontId="24" fillId="19" borderId="19" xfId="0" applyNumberFormat="1" applyFont="1" applyFill="1" applyBorder="1" applyAlignment="1" applyProtection="1">
      <alignment horizontal="left" wrapText="1"/>
    </xf>
    <xf numFmtId="0" fontId="24" fillId="19" borderId="28" xfId="0" applyNumberFormat="1" applyFont="1" applyFill="1" applyBorder="1" applyAlignment="1" applyProtection="1">
      <alignment horizontal="left" wrapText="1"/>
    </xf>
    <xf numFmtId="0" fontId="39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0" fontId="27" fillId="19" borderId="20" xfId="0" applyNumberFormat="1" applyFont="1" applyFill="1" applyBorder="1" applyAlignment="1" applyProtection="1">
      <alignment horizontal="left" wrapText="1"/>
    </xf>
    <xf numFmtId="0" fontId="19" fillId="19" borderId="19" xfId="0" applyNumberFormat="1" applyFont="1" applyFill="1" applyBorder="1" applyAlignment="1" applyProtection="1"/>
    <xf numFmtId="0" fontId="19" fillId="0" borderId="19" xfId="0" applyNumberFormat="1" applyFont="1" applyFill="1" applyBorder="1" applyAlignment="1" applyProtection="1"/>
    <xf numFmtId="0" fontId="27" fillId="0" borderId="20" xfId="0" quotePrefix="1" applyFont="1" applyFill="1" applyBorder="1" applyAlignment="1">
      <alignment horizontal="left"/>
    </xf>
    <xf numFmtId="0" fontId="19" fillId="0" borderId="19" xfId="0" applyNumberFormat="1" applyFont="1" applyFill="1" applyBorder="1" applyAlignment="1" applyProtection="1">
      <alignment wrapText="1"/>
    </xf>
    <xf numFmtId="0" fontId="27" fillId="0" borderId="20" xfId="0" quotePrefix="1" applyFont="1" applyBorder="1" applyAlignment="1">
      <alignment horizontal="left"/>
    </xf>
    <xf numFmtId="0" fontId="24" fillId="20" borderId="20" xfId="0" applyNumberFormat="1" applyFont="1" applyFill="1" applyBorder="1" applyAlignment="1" applyProtection="1">
      <alignment horizontal="left" wrapText="1"/>
    </xf>
    <xf numFmtId="0" fontId="24" fillId="20" borderId="19" xfId="0" applyNumberFormat="1" applyFont="1" applyFill="1" applyBorder="1" applyAlignment="1" applyProtection="1">
      <alignment horizontal="left" wrapText="1"/>
    </xf>
    <xf numFmtId="0" fontId="24" fillId="20" borderId="28" xfId="0" applyNumberFormat="1" applyFont="1" applyFill="1" applyBorder="1" applyAlignment="1" applyProtection="1">
      <alignment horizontal="left" wrapText="1"/>
    </xf>
    <xf numFmtId="0" fontId="20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31" fillId="0" borderId="0" xfId="0" quotePrefix="1" applyFont="1" applyAlignment="1">
      <alignment horizontal="center"/>
    </xf>
    <xf numFmtId="0" fontId="31" fillId="0" borderId="0" xfId="0" applyFont="1" applyAlignment="1">
      <alignment horizontal="center"/>
    </xf>
    <xf numFmtId="0" fontId="31" fillId="18" borderId="16" xfId="0" applyFont="1" applyFill="1" applyBorder="1" applyAlignment="1">
      <alignment horizontal="center"/>
    </xf>
    <xf numFmtId="0" fontId="31" fillId="18" borderId="17" xfId="0" applyFont="1" applyFill="1" applyBorder="1" applyAlignment="1">
      <alignment horizontal="center"/>
    </xf>
    <xf numFmtId="0" fontId="30" fillId="18" borderId="17" xfId="0" applyFont="1" applyFill="1" applyBorder="1" applyAlignment="1">
      <alignment horizontal="center"/>
    </xf>
    <xf numFmtId="0" fontId="30" fillId="18" borderId="18" xfId="0" applyFont="1" applyFill="1" applyBorder="1" applyAlignment="1">
      <alignment horizontal="center"/>
    </xf>
    <xf numFmtId="0" fontId="31" fillId="0" borderId="23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31" fillId="0" borderId="24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4" fontId="35" fillId="0" borderId="17" xfId="0" applyNumberFormat="1" applyFont="1" applyBorder="1" applyAlignment="1">
      <alignment horizontal="center"/>
    </xf>
    <xf numFmtId="4" fontId="35" fillId="0" borderId="18" xfId="0" applyNumberFormat="1" applyFont="1" applyBorder="1" applyAlignment="1">
      <alignment horizontal="center"/>
    </xf>
    <xf numFmtId="4" fontId="30" fillId="0" borderId="16" xfId="0" applyNumberFormat="1" applyFont="1" applyBorder="1" applyAlignment="1">
      <alignment horizontal="center"/>
    </xf>
    <xf numFmtId="4" fontId="30" fillId="0" borderId="17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center"/>
    </xf>
    <xf numFmtId="0" fontId="21" fillId="22" borderId="20" xfId="0" applyNumberFormat="1" applyFont="1" applyFill="1" applyBorder="1" applyAlignment="1" applyProtection="1">
      <alignment horizontal="left" vertical="center" wrapText="1"/>
    </xf>
    <xf numFmtId="0" fontId="21" fillId="22" borderId="19" xfId="0" applyNumberFormat="1" applyFont="1" applyFill="1" applyBorder="1" applyAlignment="1" applyProtection="1">
      <alignment horizontal="left" vertical="center" wrapText="1"/>
    </xf>
    <xf numFmtId="0" fontId="21" fillId="22" borderId="28" xfId="0" applyNumberFormat="1" applyFont="1" applyFill="1" applyBorder="1" applyAlignment="1" applyProtection="1">
      <alignment horizontal="left" vertical="center" wrapText="1"/>
    </xf>
    <xf numFmtId="0" fontId="21" fillId="22" borderId="20" xfId="0" applyNumberFormat="1" applyFont="1" applyFill="1" applyBorder="1" applyAlignment="1" applyProtection="1">
      <alignment horizontal="left" vertical="center" wrapText="1" indent="1"/>
    </xf>
    <xf numFmtId="0" fontId="21" fillId="22" borderId="19" xfId="0" applyNumberFormat="1" applyFont="1" applyFill="1" applyBorder="1" applyAlignment="1" applyProtection="1">
      <alignment horizontal="left" vertical="center" wrapText="1" indent="1"/>
    </xf>
    <xf numFmtId="0" fontId="21" fillId="22" borderId="28" xfId="0" applyNumberFormat="1" applyFont="1" applyFill="1" applyBorder="1" applyAlignment="1" applyProtection="1">
      <alignment horizontal="left" vertical="center" wrapText="1" indent="1"/>
    </xf>
    <xf numFmtId="0" fontId="22" fillId="22" borderId="20" xfId="0" applyNumberFormat="1" applyFont="1" applyFill="1" applyBorder="1" applyAlignment="1" applyProtection="1">
      <alignment horizontal="left" vertical="center" wrapText="1"/>
    </xf>
    <xf numFmtId="0" fontId="22" fillId="22" borderId="19" xfId="0" applyNumberFormat="1" applyFont="1" applyFill="1" applyBorder="1" applyAlignment="1" applyProtection="1">
      <alignment horizontal="left" vertical="center" wrapText="1"/>
    </xf>
    <xf numFmtId="0" fontId="22" fillId="22" borderId="28" xfId="0" applyNumberFormat="1" applyFont="1" applyFill="1" applyBorder="1" applyAlignment="1" applyProtection="1">
      <alignment horizontal="left" vertical="center" wrapText="1"/>
    </xf>
    <xf numFmtId="0" fontId="44" fillId="22" borderId="20" xfId="0" applyNumberFormat="1" applyFont="1" applyFill="1" applyBorder="1" applyAlignment="1" applyProtection="1">
      <alignment horizontal="left" vertical="center" wrapText="1"/>
    </xf>
    <xf numFmtId="0" fontId="44" fillId="22" borderId="19" xfId="0" applyNumberFormat="1" applyFont="1" applyFill="1" applyBorder="1" applyAlignment="1" applyProtection="1">
      <alignment horizontal="left" vertical="center" wrapText="1"/>
    </xf>
    <xf numFmtId="0" fontId="44" fillId="22" borderId="28" xfId="0" applyNumberFormat="1" applyFont="1" applyFill="1" applyBorder="1" applyAlignment="1" applyProtection="1">
      <alignment horizontal="left" vertical="center" wrapText="1"/>
    </xf>
    <xf numFmtId="0" fontId="22" fillId="21" borderId="20" xfId="0" applyNumberFormat="1" applyFont="1" applyFill="1" applyBorder="1" applyAlignment="1" applyProtection="1">
      <alignment horizontal="left" vertical="center" wrapText="1"/>
    </xf>
    <xf numFmtId="0" fontId="22" fillId="21" borderId="19" xfId="0" applyNumberFormat="1" applyFont="1" applyFill="1" applyBorder="1" applyAlignment="1" applyProtection="1">
      <alignment horizontal="left" vertical="center" wrapText="1"/>
    </xf>
    <xf numFmtId="0" fontId="22" fillId="21" borderId="28" xfId="0" applyNumberFormat="1" applyFont="1" applyFill="1" applyBorder="1" applyAlignment="1" applyProtection="1">
      <alignment horizontal="left" vertical="center" wrapText="1"/>
    </xf>
    <xf numFmtId="0" fontId="42" fillId="0" borderId="0" xfId="0" applyFont="1" applyAlignment="1">
      <alignment wrapText="1"/>
    </xf>
    <xf numFmtId="0" fontId="22" fillId="20" borderId="20" xfId="0" applyNumberFormat="1" applyFont="1" applyFill="1" applyBorder="1" applyAlignment="1" applyProtection="1">
      <alignment horizontal="center" vertical="center" wrapText="1"/>
    </xf>
    <xf numFmtId="0" fontId="43" fillId="20" borderId="19" xfId="0" applyFont="1" applyFill="1" applyBorder="1" applyAlignment="1">
      <alignment horizontal="center" vertical="center" wrapText="1"/>
    </xf>
    <xf numFmtId="0" fontId="43" fillId="20" borderId="28" xfId="0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 applyProtection="1">
      <alignment horizontal="center" vertical="center" wrapText="1"/>
    </xf>
    <xf numFmtId="0" fontId="22" fillId="0" borderId="19" xfId="0" applyNumberFormat="1" applyFont="1" applyFill="1" applyBorder="1" applyAlignment="1" applyProtection="1">
      <alignment horizontal="center" vertical="center" wrapText="1"/>
    </xf>
    <xf numFmtId="0" fontId="22" fillId="0" borderId="28" xfId="0" applyNumberFormat="1" applyFont="1" applyFill="1" applyBorder="1" applyAlignment="1" applyProtection="1">
      <alignment horizontal="center" vertical="center" wrapText="1"/>
    </xf>
    <xf numFmtId="0" fontId="49" fillId="24" borderId="0" xfId="0" applyNumberFormat="1" applyFont="1" applyFill="1" applyBorder="1" applyAlignment="1" applyProtection="1">
      <alignment horizontal="left" vertical="center" wrapText="1"/>
    </xf>
    <xf numFmtId="0" fontId="49" fillId="24" borderId="0" xfId="0" applyNumberFormat="1" applyFont="1" applyFill="1" applyBorder="1" applyAlignment="1" applyProtection="1">
      <alignment horizontal="right" vertical="center" wrapText="1"/>
    </xf>
    <xf numFmtId="4" fontId="49" fillId="24" borderId="0" xfId="0" applyNumberFormat="1" applyFont="1" applyFill="1" applyBorder="1" applyAlignment="1" applyProtection="1">
      <alignment horizontal="right" vertical="center" wrapText="1"/>
    </xf>
    <xf numFmtId="0" fontId="47" fillId="23" borderId="0" xfId="0" applyNumberFormat="1" applyFont="1" applyFill="1" applyBorder="1" applyAlignment="1" applyProtection="1">
      <alignment horizontal="center" vertical="top" wrapText="1"/>
    </xf>
    <xf numFmtId="0" fontId="48" fillId="23" borderId="0" xfId="0" applyNumberFormat="1" applyFont="1" applyFill="1" applyBorder="1" applyAlignment="1" applyProtection="1">
      <alignment horizontal="center" vertical="top" wrapText="1"/>
    </xf>
    <xf numFmtId="0" fontId="0" fillId="23" borderId="0" xfId="0" applyFill="1" applyBorder="1" applyAlignment="1" applyProtection="1">
      <alignment horizontal="center" wrapText="1"/>
      <protection locked="0"/>
    </xf>
    <xf numFmtId="0" fontId="51" fillId="26" borderId="0" xfId="0" applyNumberFormat="1" applyFont="1" applyFill="1" applyBorder="1" applyAlignment="1" applyProtection="1">
      <alignment horizontal="left" vertical="center" wrapText="1"/>
    </xf>
    <xf numFmtId="0" fontId="51" fillId="26" borderId="0" xfId="0" applyNumberFormat="1" applyFont="1" applyFill="1" applyBorder="1" applyAlignment="1" applyProtection="1">
      <alignment horizontal="right" vertical="center" wrapText="1"/>
    </xf>
    <xf numFmtId="0" fontId="50" fillId="25" borderId="0" xfId="0" applyNumberFormat="1" applyFont="1" applyFill="1" applyBorder="1" applyAlignment="1" applyProtection="1">
      <alignment horizontal="left" vertical="center" wrapText="1"/>
    </xf>
    <xf numFmtId="0" fontId="50" fillId="25" borderId="0" xfId="0" applyNumberFormat="1" applyFont="1" applyFill="1" applyBorder="1" applyAlignment="1" applyProtection="1">
      <alignment horizontal="right" vertical="center" wrapText="1"/>
    </xf>
    <xf numFmtId="0" fontId="52" fillId="23" borderId="0" xfId="0" applyNumberFormat="1" applyFont="1" applyFill="1" applyBorder="1" applyAlignment="1" applyProtection="1">
      <alignment horizontal="left" vertical="top" wrapText="1"/>
    </xf>
    <xf numFmtId="0" fontId="52" fillId="23" borderId="0" xfId="0" applyNumberFormat="1" applyFont="1" applyFill="1" applyBorder="1" applyAlignment="1" applyProtection="1">
      <alignment horizontal="right" vertical="top" wrapText="1"/>
    </xf>
    <xf numFmtId="0" fontId="51" fillId="27" borderId="0" xfId="0" applyNumberFormat="1" applyFont="1" applyFill="1" applyBorder="1" applyAlignment="1" applyProtection="1">
      <alignment horizontal="left" vertical="center" wrapText="1"/>
    </xf>
    <xf numFmtId="0" fontId="51" fillId="27" borderId="0" xfId="0" applyNumberFormat="1" applyFont="1" applyFill="1" applyBorder="1" applyAlignment="1" applyProtection="1">
      <alignment horizontal="right" vertical="center" wrapText="1"/>
    </xf>
    <xf numFmtId="0" fontId="51" fillId="23" borderId="0" xfId="0" applyNumberFormat="1" applyFont="1" applyFill="1" applyBorder="1" applyAlignment="1" applyProtection="1">
      <alignment horizontal="left" vertical="top" wrapText="1"/>
    </xf>
    <xf numFmtId="0" fontId="51" fillId="23" borderId="0" xfId="0" applyNumberFormat="1" applyFont="1" applyFill="1" applyBorder="1" applyAlignment="1" applyProtection="1">
      <alignment horizontal="right" vertical="top" wrapText="1"/>
    </xf>
    <xf numFmtId="0" fontId="0" fillId="23" borderId="0" xfId="0" applyNumberFormat="1" applyFont="1" applyFill="1" applyBorder="1" applyAlignment="1" applyProtection="1">
      <alignment wrapText="1"/>
      <protection locked="0"/>
    </xf>
    <xf numFmtId="4" fontId="51" fillId="26" borderId="0" xfId="0" applyNumberFormat="1" applyFont="1" applyFill="1" applyBorder="1" applyAlignment="1" applyProtection="1">
      <alignment horizontal="right" vertical="center" wrapText="1"/>
    </xf>
    <xf numFmtId="4" fontId="51" fillId="27" borderId="0" xfId="0" applyNumberFormat="1" applyFont="1" applyFill="1" applyBorder="1" applyAlignment="1" applyProtection="1">
      <alignment horizontal="center" vertical="center" wrapText="1"/>
    </xf>
    <xf numFmtId="4" fontId="51" fillId="27" borderId="0" xfId="0" applyNumberFormat="1" applyFont="1" applyFill="1" applyBorder="1" applyAlignment="1" applyProtection="1">
      <alignment horizontal="right" vertical="center" wrapText="1"/>
    </xf>
    <xf numFmtId="4" fontId="51" fillId="26" borderId="0" xfId="0" applyNumberFormat="1" applyFont="1" applyFill="1" applyBorder="1" applyAlignment="1" applyProtection="1">
      <alignment horizontal="center" vertical="center" wrapText="1"/>
    </xf>
    <xf numFmtId="4" fontId="52" fillId="23" borderId="0" xfId="0" applyNumberFormat="1" applyFont="1" applyFill="1" applyBorder="1" applyAlignment="1" applyProtection="1">
      <alignment horizontal="right" vertical="top" wrapText="1"/>
    </xf>
    <xf numFmtId="4" fontId="51" fillId="23" borderId="0" xfId="0" applyNumberFormat="1" applyFont="1" applyFill="1" applyBorder="1" applyAlignment="1" applyProtection="1">
      <alignment horizontal="center" vertical="top" wrapText="1"/>
    </xf>
    <xf numFmtId="4" fontId="51" fillId="23" borderId="0" xfId="0" applyNumberFormat="1" applyFont="1" applyFill="1" applyBorder="1" applyAlignment="1" applyProtection="1">
      <alignment horizontal="right" vertical="top" wrapText="1"/>
    </xf>
    <xf numFmtId="4" fontId="52" fillId="23" borderId="0" xfId="0" applyNumberFormat="1" applyFont="1" applyFill="1" applyBorder="1" applyAlignment="1" applyProtection="1">
      <alignment horizontal="center" vertical="top" wrapText="1"/>
    </xf>
    <xf numFmtId="4" fontId="51" fillId="0" borderId="0" xfId="0" applyNumberFormat="1" applyFont="1" applyFill="1" applyBorder="1" applyAlignment="1" applyProtection="1">
      <alignment horizontal="right" vertical="top" wrapText="1"/>
    </xf>
    <xf numFmtId="0" fontId="52" fillId="25" borderId="0" xfId="0" applyNumberFormat="1" applyFont="1" applyFill="1" applyBorder="1" applyAlignment="1" applyProtection="1">
      <alignment horizontal="left" vertical="center" wrapText="1"/>
    </xf>
    <xf numFmtId="0" fontId="52" fillId="25" borderId="0" xfId="0" applyNumberFormat="1" applyFont="1" applyFill="1" applyBorder="1" applyAlignment="1" applyProtection="1">
      <alignment horizontal="right" vertical="center" wrapText="1"/>
    </xf>
    <xf numFmtId="0" fontId="0" fillId="23" borderId="37" xfId="0" applyNumberFormat="1" applyFont="1" applyFill="1" applyBorder="1" applyAlignment="1" applyProtection="1">
      <alignment wrapText="1"/>
      <protection locked="0"/>
    </xf>
  </cellXfs>
  <cellStyles count="4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no" xfId="0" builtinId="0"/>
    <cellStyle name="Normalno 2" xfId="42" xr:uid="{00000000-0005-0000-0000-000025000000}"/>
    <cellStyle name="Note" xfId="37" xr:uid="{00000000-0005-0000-0000-000026000000}"/>
    <cellStyle name="Note 2" xfId="43" xr:uid="{00000000-0005-0000-0000-000027000000}"/>
    <cellStyle name="Output" xfId="38" xr:uid="{00000000-0005-0000-0000-000028000000}"/>
    <cellStyle name="Title" xfId="39" xr:uid="{00000000-0005-0000-0000-000029000000}"/>
    <cellStyle name="Total" xfId="40" xr:uid="{00000000-0005-0000-0000-00002A000000}"/>
    <cellStyle name="Warning Text" xfId="41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2238375</xdr:colOff>
      <xdr:row>7</xdr:row>
      <xdr:rowOff>752475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0" y="885825"/>
          <a:ext cx="223837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2238375</xdr:colOff>
      <xdr:row>66</xdr:row>
      <xdr:rowOff>752475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0" y="885825"/>
          <a:ext cx="223837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2238375</xdr:colOff>
      <xdr:row>79</xdr:row>
      <xdr:rowOff>752475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0" y="885825"/>
          <a:ext cx="223837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5"/>
  <sheetViews>
    <sheetView tabSelected="1" workbookViewId="0">
      <selection activeCell="K10" sqref="K10"/>
    </sheetView>
  </sheetViews>
  <sheetFormatPr defaultColWidth="11.42578125" defaultRowHeight="12.75"/>
  <cols>
    <col min="1" max="2" width="4.28515625" style="76" customWidth="1"/>
    <col min="3" max="3" width="5.5703125" style="76" customWidth="1"/>
    <col min="4" max="4" width="5.28515625" style="1" customWidth="1"/>
    <col min="5" max="5" width="44.7109375" style="76" customWidth="1"/>
    <col min="6" max="6" width="18.85546875" style="76" customWidth="1"/>
    <col min="7" max="7" width="17.28515625" style="76" customWidth="1"/>
    <col min="8" max="8" width="16.7109375" style="76" customWidth="1"/>
    <col min="9" max="9" width="11.42578125" style="76"/>
    <col min="10" max="10" width="16.28515625" style="76" bestFit="1" customWidth="1"/>
    <col min="11" max="11" width="21.7109375" style="76" bestFit="1" customWidth="1"/>
    <col min="12" max="256" width="11.42578125" style="76"/>
    <col min="257" max="258" width="4.28515625" style="76" customWidth="1"/>
    <col min="259" max="259" width="5.5703125" style="76" customWidth="1"/>
    <col min="260" max="260" width="5.28515625" style="76" customWidth="1"/>
    <col min="261" max="261" width="44.7109375" style="76" customWidth="1"/>
    <col min="262" max="262" width="15.85546875" style="76" bestFit="1" customWidth="1"/>
    <col min="263" max="263" width="17.28515625" style="76" customWidth="1"/>
    <col min="264" max="264" width="16.7109375" style="76" customWidth="1"/>
    <col min="265" max="265" width="11.42578125" style="76"/>
    <col min="266" max="266" width="16.28515625" style="76" bestFit="1" customWidth="1"/>
    <col min="267" max="267" width="21.7109375" style="76" bestFit="1" customWidth="1"/>
    <col min="268" max="512" width="11.42578125" style="76"/>
    <col min="513" max="514" width="4.28515625" style="76" customWidth="1"/>
    <col min="515" max="515" width="5.5703125" style="76" customWidth="1"/>
    <col min="516" max="516" width="5.28515625" style="76" customWidth="1"/>
    <col min="517" max="517" width="44.7109375" style="76" customWidth="1"/>
    <col min="518" max="518" width="15.85546875" style="76" bestFit="1" customWidth="1"/>
    <col min="519" max="519" width="17.28515625" style="76" customWidth="1"/>
    <col min="520" max="520" width="16.7109375" style="76" customWidth="1"/>
    <col min="521" max="521" width="11.42578125" style="76"/>
    <col min="522" max="522" width="16.28515625" style="76" bestFit="1" customWidth="1"/>
    <col min="523" max="523" width="21.7109375" style="76" bestFit="1" customWidth="1"/>
    <col min="524" max="768" width="11.42578125" style="76"/>
    <col min="769" max="770" width="4.28515625" style="76" customWidth="1"/>
    <col min="771" max="771" width="5.5703125" style="76" customWidth="1"/>
    <col min="772" max="772" width="5.28515625" style="76" customWidth="1"/>
    <col min="773" max="773" width="44.7109375" style="76" customWidth="1"/>
    <col min="774" max="774" width="15.85546875" style="76" bestFit="1" customWidth="1"/>
    <col min="775" max="775" width="17.28515625" style="76" customWidth="1"/>
    <col min="776" max="776" width="16.7109375" style="76" customWidth="1"/>
    <col min="777" max="777" width="11.42578125" style="76"/>
    <col min="778" max="778" width="16.28515625" style="76" bestFit="1" customWidth="1"/>
    <col min="779" max="779" width="21.7109375" style="76" bestFit="1" customWidth="1"/>
    <col min="780" max="1024" width="11.42578125" style="76"/>
    <col min="1025" max="1026" width="4.28515625" style="76" customWidth="1"/>
    <col min="1027" max="1027" width="5.5703125" style="76" customWidth="1"/>
    <col min="1028" max="1028" width="5.28515625" style="76" customWidth="1"/>
    <col min="1029" max="1029" width="44.7109375" style="76" customWidth="1"/>
    <col min="1030" max="1030" width="15.85546875" style="76" bestFit="1" customWidth="1"/>
    <col min="1031" max="1031" width="17.28515625" style="76" customWidth="1"/>
    <col min="1032" max="1032" width="16.7109375" style="76" customWidth="1"/>
    <col min="1033" max="1033" width="11.42578125" style="76"/>
    <col min="1034" max="1034" width="16.28515625" style="76" bestFit="1" customWidth="1"/>
    <col min="1035" max="1035" width="21.7109375" style="76" bestFit="1" customWidth="1"/>
    <col min="1036" max="1280" width="11.42578125" style="76"/>
    <col min="1281" max="1282" width="4.28515625" style="76" customWidth="1"/>
    <col min="1283" max="1283" width="5.5703125" style="76" customWidth="1"/>
    <col min="1284" max="1284" width="5.28515625" style="76" customWidth="1"/>
    <col min="1285" max="1285" width="44.7109375" style="76" customWidth="1"/>
    <col min="1286" max="1286" width="15.85546875" style="76" bestFit="1" customWidth="1"/>
    <col min="1287" max="1287" width="17.28515625" style="76" customWidth="1"/>
    <col min="1288" max="1288" width="16.7109375" style="76" customWidth="1"/>
    <col min="1289" max="1289" width="11.42578125" style="76"/>
    <col min="1290" max="1290" width="16.28515625" style="76" bestFit="1" customWidth="1"/>
    <col min="1291" max="1291" width="21.7109375" style="76" bestFit="1" customWidth="1"/>
    <col min="1292" max="1536" width="11.42578125" style="76"/>
    <col min="1537" max="1538" width="4.28515625" style="76" customWidth="1"/>
    <col min="1539" max="1539" width="5.5703125" style="76" customWidth="1"/>
    <col min="1540" max="1540" width="5.28515625" style="76" customWidth="1"/>
    <col min="1541" max="1541" width="44.7109375" style="76" customWidth="1"/>
    <col min="1542" max="1542" width="15.85546875" style="76" bestFit="1" customWidth="1"/>
    <col min="1543" max="1543" width="17.28515625" style="76" customWidth="1"/>
    <col min="1544" max="1544" width="16.7109375" style="76" customWidth="1"/>
    <col min="1545" max="1545" width="11.42578125" style="76"/>
    <col min="1546" max="1546" width="16.28515625" style="76" bestFit="1" customWidth="1"/>
    <col min="1547" max="1547" width="21.7109375" style="76" bestFit="1" customWidth="1"/>
    <col min="1548" max="1792" width="11.42578125" style="76"/>
    <col min="1793" max="1794" width="4.28515625" style="76" customWidth="1"/>
    <col min="1795" max="1795" width="5.5703125" style="76" customWidth="1"/>
    <col min="1796" max="1796" width="5.28515625" style="76" customWidth="1"/>
    <col min="1797" max="1797" width="44.7109375" style="76" customWidth="1"/>
    <col min="1798" max="1798" width="15.85546875" style="76" bestFit="1" customWidth="1"/>
    <col min="1799" max="1799" width="17.28515625" style="76" customWidth="1"/>
    <col min="1800" max="1800" width="16.7109375" style="76" customWidth="1"/>
    <col min="1801" max="1801" width="11.42578125" style="76"/>
    <col min="1802" max="1802" width="16.28515625" style="76" bestFit="1" customWidth="1"/>
    <col min="1803" max="1803" width="21.7109375" style="76" bestFit="1" customWidth="1"/>
    <col min="1804" max="2048" width="11.42578125" style="76"/>
    <col min="2049" max="2050" width="4.28515625" style="76" customWidth="1"/>
    <col min="2051" max="2051" width="5.5703125" style="76" customWidth="1"/>
    <col min="2052" max="2052" width="5.28515625" style="76" customWidth="1"/>
    <col min="2053" max="2053" width="44.7109375" style="76" customWidth="1"/>
    <col min="2054" max="2054" width="15.85546875" style="76" bestFit="1" customWidth="1"/>
    <col min="2055" max="2055" width="17.28515625" style="76" customWidth="1"/>
    <col min="2056" max="2056" width="16.7109375" style="76" customWidth="1"/>
    <col min="2057" max="2057" width="11.42578125" style="76"/>
    <col min="2058" max="2058" width="16.28515625" style="76" bestFit="1" customWidth="1"/>
    <col min="2059" max="2059" width="21.7109375" style="76" bestFit="1" customWidth="1"/>
    <col min="2060" max="2304" width="11.42578125" style="76"/>
    <col min="2305" max="2306" width="4.28515625" style="76" customWidth="1"/>
    <col min="2307" max="2307" width="5.5703125" style="76" customWidth="1"/>
    <col min="2308" max="2308" width="5.28515625" style="76" customWidth="1"/>
    <col min="2309" max="2309" width="44.7109375" style="76" customWidth="1"/>
    <col min="2310" max="2310" width="15.85546875" style="76" bestFit="1" customWidth="1"/>
    <col min="2311" max="2311" width="17.28515625" style="76" customWidth="1"/>
    <col min="2312" max="2312" width="16.7109375" style="76" customWidth="1"/>
    <col min="2313" max="2313" width="11.42578125" style="76"/>
    <col min="2314" max="2314" width="16.28515625" style="76" bestFit="1" customWidth="1"/>
    <col min="2315" max="2315" width="21.7109375" style="76" bestFit="1" customWidth="1"/>
    <col min="2316" max="2560" width="11.42578125" style="76"/>
    <col min="2561" max="2562" width="4.28515625" style="76" customWidth="1"/>
    <col min="2563" max="2563" width="5.5703125" style="76" customWidth="1"/>
    <col min="2564" max="2564" width="5.28515625" style="76" customWidth="1"/>
    <col min="2565" max="2565" width="44.7109375" style="76" customWidth="1"/>
    <col min="2566" max="2566" width="15.85546875" style="76" bestFit="1" customWidth="1"/>
    <col min="2567" max="2567" width="17.28515625" style="76" customWidth="1"/>
    <col min="2568" max="2568" width="16.7109375" style="76" customWidth="1"/>
    <col min="2569" max="2569" width="11.42578125" style="76"/>
    <col min="2570" max="2570" width="16.28515625" style="76" bestFit="1" customWidth="1"/>
    <col min="2571" max="2571" width="21.7109375" style="76" bestFit="1" customWidth="1"/>
    <col min="2572" max="2816" width="11.42578125" style="76"/>
    <col min="2817" max="2818" width="4.28515625" style="76" customWidth="1"/>
    <col min="2819" max="2819" width="5.5703125" style="76" customWidth="1"/>
    <col min="2820" max="2820" width="5.28515625" style="76" customWidth="1"/>
    <col min="2821" max="2821" width="44.7109375" style="76" customWidth="1"/>
    <col min="2822" max="2822" width="15.85546875" style="76" bestFit="1" customWidth="1"/>
    <col min="2823" max="2823" width="17.28515625" style="76" customWidth="1"/>
    <col min="2824" max="2824" width="16.7109375" style="76" customWidth="1"/>
    <col min="2825" max="2825" width="11.42578125" style="76"/>
    <col min="2826" max="2826" width="16.28515625" style="76" bestFit="1" customWidth="1"/>
    <col min="2827" max="2827" width="21.7109375" style="76" bestFit="1" customWidth="1"/>
    <col min="2828" max="3072" width="11.42578125" style="76"/>
    <col min="3073" max="3074" width="4.28515625" style="76" customWidth="1"/>
    <col min="3075" max="3075" width="5.5703125" style="76" customWidth="1"/>
    <col min="3076" max="3076" width="5.28515625" style="76" customWidth="1"/>
    <col min="3077" max="3077" width="44.7109375" style="76" customWidth="1"/>
    <col min="3078" max="3078" width="15.85546875" style="76" bestFit="1" customWidth="1"/>
    <col min="3079" max="3079" width="17.28515625" style="76" customWidth="1"/>
    <col min="3080" max="3080" width="16.7109375" style="76" customWidth="1"/>
    <col min="3081" max="3081" width="11.42578125" style="76"/>
    <col min="3082" max="3082" width="16.28515625" style="76" bestFit="1" customWidth="1"/>
    <col min="3083" max="3083" width="21.7109375" style="76" bestFit="1" customWidth="1"/>
    <col min="3084" max="3328" width="11.42578125" style="76"/>
    <col min="3329" max="3330" width="4.28515625" style="76" customWidth="1"/>
    <col min="3331" max="3331" width="5.5703125" style="76" customWidth="1"/>
    <col min="3332" max="3332" width="5.28515625" style="76" customWidth="1"/>
    <col min="3333" max="3333" width="44.7109375" style="76" customWidth="1"/>
    <col min="3334" max="3334" width="15.85546875" style="76" bestFit="1" customWidth="1"/>
    <col min="3335" max="3335" width="17.28515625" style="76" customWidth="1"/>
    <col min="3336" max="3336" width="16.7109375" style="76" customWidth="1"/>
    <col min="3337" max="3337" width="11.42578125" style="76"/>
    <col min="3338" max="3338" width="16.28515625" style="76" bestFit="1" customWidth="1"/>
    <col min="3339" max="3339" width="21.7109375" style="76" bestFit="1" customWidth="1"/>
    <col min="3340" max="3584" width="11.42578125" style="76"/>
    <col min="3585" max="3586" width="4.28515625" style="76" customWidth="1"/>
    <col min="3587" max="3587" width="5.5703125" style="76" customWidth="1"/>
    <col min="3588" max="3588" width="5.28515625" style="76" customWidth="1"/>
    <col min="3589" max="3589" width="44.7109375" style="76" customWidth="1"/>
    <col min="3590" max="3590" width="15.85546875" style="76" bestFit="1" customWidth="1"/>
    <col min="3591" max="3591" width="17.28515625" style="76" customWidth="1"/>
    <col min="3592" max="3592" width="16.7109375" style="76" customWidth="1"/>
    <col min="3593" max="3593" width="11.42578125" style="76"/>
    <col min="3594" max="3594" width="16.28515625" style="76" bestFit="1" customWidth="1"/>
    <col min="3595" max="3595" width="21.7109375" style="76" bestFit="1" customWidth="1"/>
    <col min="3596" max="3840" width="11.42578125" style="76"/>
    <col min="3841" max="3842" width="4.28515625" style="76" customWidth="1"/>
    <col min="3843" max="3843" width="5.5703125" style="76" customWidth="1"/>
    <col min="3844" max="3844" width="5.28515625" style="76" customWidth="1"/>
    <col min="3845" max="3845" width="44.7109375" style="76" customWidth="1"/>
    <col min="3846" max="3846" width="15.85546875" style="76" bestFit="1" customWidth="1"/>
    <col min="3847" max="3847" width="17.28515625" style="76" customWidth="1"/>
    <col min="3848" max="3848" width="16.7109375" style="76" customWidth="1"/>
    <col min="3849" max="3849" width="11.42578125" style="76"/>
    <col min="3850" max="3850" width="16.28515625" style="76" bestFit="1" customWidth="1"/>
    <col min="3851" max="3851" width="21.7109375" style="76" bestFit="1" customWidth="1"/>
    <col min="3852" max="4096" width="11.42578125" style="76"/>
    <col min="4097" max="4098" width="4.28515625" style="76" customWidth="1"/>
    <col min="4099" max="4099" width="5.5703125" style="76" customWidth="1"/>
    <col min="4100" max="4100" width="5.28515625" style="76" customWidth="1"/>
    <col min="4101" max="4101" width="44.7109375" style="76" customWidth="1"/>
    <col min="4102" max="4102" width="15.85546875" style="76" bestFit="1" customWidth="1"/>
    <col min="4103" max="4103" width="17.28515625" style="76" customWidth="1"/>
    <col min="4104" max="4104" width="16.7109375" style="76" customWidth="1"/>
    <col min="4105" max="4105" width="11.42578125" style="76"/>
    <col min="4106" max="4106" width="16.28515625" style="76" bestFit="1" customWidth="1"/>
    <col min="4107" max="4107" width="21.7109375" style="76" bestFit="1" customWidth="1"/>
    <col min="4108" max="4352" width="11.42578125" style="76"/>
    <col min="4353" max="4354" width="4.28515625" style="76" customWidth="1"/>
    <col min="4355" max="4355" width="5.5703125" style="76" customWidth="1"/>
    <col min="4356" max="4356" width="5.28515625" style="76" customWidth="1"/>
    <col min="4357" max="4357" width="44.7109375" style="76" customWidth="1"/>
    <col min="4358" max="4358" width="15.85546875" style="76" bestFit="1" customWidth="1"/>
    <col min="4359" max="4359" width="17.28515625" style="76" customWidth="1"/>
    <col min="4360" max="4360" width="16.7109375" style="76" customWidth="1"/>
    <col min="4361" max="4361" width="11.42578125" style="76"/>
    <col min="4362" max="4362" width="16.28515625" style="76" bestFit="1" customWidth="1"/>
    <col min="4363" max="4363" width="21.7109375" style="76" bestFit="1" customWidth="1"/>
    <col min="4364" max="4608" width="11.42578125" style="76"/>
    <col min="4609" max="4610" width="4.28515625" style="76" customWidth="1"/>
    <col min="4611" max="4611" width="5.5703125" style="76" customWidth="1"/>
    <col min="4612" max="4612" width="5.28515625" style="76" customWidth="1"/>
    <col min="4613" max="4613" width="44.7109375" style="76" customWidth="1"/>
    <col min="4614" max="4614" width="15.85546875" style="76" bestFit="1" customWidth="1"/>
    <col min="4615" max="4615" width="17.28515625" style="76" customWidth="1"/>
    <col min="4616" max="4616" width="16.7109375" style="76" customWidth="1"/>
    <col min="4617" max="4617" width="11.42578125" style="76"/>
    <col min="4618" max="4618" width="16.28515625" style="76" bestFit="1" customWidth="1"/>
    <col min="4619" max="4619" width="21.7109375" style="76" bestFit="1" customWidth="1"/>
    <col min="4620" max="4864" width="11.42578125" style="76"/>
    <col min="4865" max="4866" width="4.28515625" style="76" customWidth="1"/>
    <col min="4867" max="4867" width="5.5703125" style="76" customWidth="1"/>
    <col min="4868" max="4868" width="5.28515625" style="76" customWidth="1"/>
    <col min="4869" max="4869" width="44.7109375" style="76" customWidth="1"/>
    <col min="4870" max="4870" width="15.85546875" style="76" bestFit="1" customWidth="1"/>
    <col min="4871" max="4871" width="17.28515625" style="76" customWidth="1"/>
    <col min="4872" max="4872" width="16.7109375" style="76" customWidth="1"/>
    <col min="4873" max="4873" width="11.42578125" style="76"/>
    <col min="4874" max="4874" width="16.28515625" style="76" bestFit="1" customWidth="1"/>
    <col min="4875" max="4875" width="21.7109375" style="76" bestFit="1" customWidth="1"/>
    <col min="4876" max="5120" width="11.42578125" style="76"/>
    <col min="5121" max="5122" width="4.28515625" style="76" customWidth="1"/>
    <col min="5123" max="5123" width="5.5703125" style="76" customWidth="1"/>
    <col min="5124" max="5124" width="5.28515625" style="76" customWidth="1"/>
    <col min="5125" max="5125" width="44.7109375" style="76" customWidth="1"/>
    <col min="5126" max="5126" width="15.85546875" style="76" bestFit="1" customWidth="1"/>
    <col min="5127" max="5127" width="17.28515625" style="76" customWidth="1"/>
    <col min="5128" max="5128" width="16.7109375" style="76" customWidth="1"/>
    <col min="5129" max="5129" width="11.42578125" style="76"/>
    <col min="5130" max="5130" width="16.28515625" style="76" bestFit="1" customWidth="1"/>
    <col min="5131" max="5131" width="21.7109375" style="76" bestFit="1" customWidth="1"/>
    <col min="5132" max="5376" width="11.42578125" style="76"/>
    <col min="5377" max="5378" width="4.28515625" style="76" customWidth="1"/>
    <col min="5379" max="5379" width="5.5703125" style="76" customWidth="1"/>
    <col min="5380" max="5380" width="5.28515625" style="76" customWidth="1"/>
    <col min="5381" max="5381" width="44.7109375" style="76" customWidth="1"/>
    <col min="5382" max="5382" width="15.85546875" style="76" bestFit="1" customWidth="1"/>
    <col min="5383" max="5383" width="17.28515625" style="76" customWidth="1"/>
    <col min="5384" max="5384" width="16.7109375" style="76" customWidth="1"/>
    <col min="5385" max="5385" width="11.42578125" style="76"/>
    <col min="5386" max="5386" width="16.28515625" style="76" bestFit="1" customWidth="1"/>
    <col min="5387" max="5387" width="21.7109375" style="76" bestFit="1" customWidth="1"/>
    <col min="5388" max="5632" width="11.42578125" style="76"/>
    <col min="5633" max="5634" width="4.28515625" style="76" customWidth="1"/>
    <col min="5635" max="5635" width="5.5703125" style="76" customWidth="1"/>
    <col min="5636" max="5636" width="5.28515625" style="76" customWidth="1"/>
    <col min="5637" max="5637" width="44.7109375" style="76" customWidth="1"/>
    <col min="5638" max="5638" width="15.85546875" style="76" bestFit="1" customWidth="1"/>
    <col min="5639" max="5639" width="17.28515625" style="76" customWidth="1"/>
    <col min="5640" max="5640" width="16.7109375" style="76" customWidth="1"/>
    <col min="5641" max="5641" width="11.42578125" style="76"/>
    <col min="5642" max="5642" width="16.28515625" style="76" bestFit="1" customWidth="1"/>
    <col min="5643" max="5643" width="21.7109375" style="76" bestFit="1" customWidth="1"/>
    <col min="5644" max="5888" width="11.42578125" style="76"/>
    <col min="5889" max="5890" width="4.28515625" style="76" customWidth="1"/>
    <col min="5891" max="5891" width="5.5703125" style="76" customWidth="1"/>
    <col min="5892" max="5892" width="5.28515625" style="76" customWidth="1"/>
    <col min="5893" max="5893" width="44.7109375" style="76" customWidth="1"/>
    <col min="5894" max="5894" width="15.85546875" style="76" bestFit="1" customWidth="1"/>
    <col min="5895" max="5895" width="17.28515625" style="76" customWidth="1"/>
    <col min="5896" max="5896" width="16.7109375" style="76" customWidth="1"/>
    <col min="5897" max="5897" width="11.42578125" style="76"/>
    <col min="5898" max="5898" width="16.28515625" style="76" bestFit="1" customWidth="1"/>
    <col min="5899" max="5899" width="21.7109375" style="76" bestFit="1" customWidth="1"/>
    <col min="5900" max="6144" width="11.42578125" style="76"/>
    <col min="6145" max="6146" width="4.28515625" style="76" customWidth="1"/>
    <col min="6147" max="6147" width="5.5703125" style="76" customWidth="1"/>
    <col min="6148" max="6148" width="5.28515625" style="76" customWidth="1"/>
    <col min="6149" max="6149" width="44.7109375" style="76" customWidth="1"/>
    <col min="6150" max="6150" width="15.85546875" style="76" bestFit="1" customWidth="1"/>
    <col min="6151" max="6151" width="17.28515625" style="76" customWidth="1"/>
    <col min="6152" max="6152" width="16.7109375" style="76" customWidth="1"/>
    <col min="6153" max="6153" width="11.42578125" style="76"/>
    <col min="6154" max="6154" width="16.28515625" style="76" bestFit="1" customWidth="1"/>
    <col min="6155" max="6155" width="21.7109375" style="76" bestFit="1" customWidth="1"/>
    <col min="6156" max="6400" width="11.42578125" style="76"/>
    <col min="6401" max="6402" width="4.28515625" style="76" customWidth="1"/>
    <col min="6403" max="6403" width="5.5703125" style="76" customWidth="1"/>
    <col min="6404" max="6404" width="5.28515625" style="76" customWidth="1"/>
    <col min="6405" max="6405" width="44.7109375" style="76" customWidth="1"/>
    <col min="6406" max="6406" width="15.85546875" style="76" bestFit="1" customWidth="1"/>
    <col min="6407" max="6407" width="17.28515625" style="76" customWidth="1"/>
    <col min="6408" max="6408" width="16.7109375" style="76" customWidth="1"/>
    <col min="6409" max="6409" width="11.42578125" style="76"/>
    <col min="6410" max="6410" width="16.28515625" style="76" bestFit="1" customWidth="1"/>
    <col min="6411" max="6411" width="21.7109375" style="76" bestFit="1" customWidth="1"/>
    <col min="6412" max="6656" width="11.42578125" style="76"/>
    <col min="6657" max="6658" width="4.28515625" style="76" customWidth="1"/>
    <col min="6659" max="6659" width="5.5703125" style="76" customWidth="1"/>
    <col min="6660" max="6660" width="5.28515625" style="76" customWidth="1"/>
    <col min="6661" max="6661" width="44.7109375" style="76" customWidth="1"/>
    <col min="6662" max="6662" width="15.85546875" style="76" bestFit="1" customWidth="1"/>
    <col min="6663" max="6663" width="17.28515625" style="76" customWidth="1"/>
    <col min="6664" max="6664" width="16.7109375" style="76" customWidth="1"/>
    <col min="6665" max="6665" width="11.42578125" style="76"/>
    <col min="6666" max="6666" width="16.28515625" style="76" bestFit="1" customWidth="1"/>
    <col min="6667" max="6667" width="21.7109375" style="76" bestFit="1" customWidth="1"/>
    <col min="6668" max="6912" width="11.42578125" style="76"/>
    <col min="6913" max="6914" width="4.28515625" style="76" customWidth="1"/>
    <col min="6915" max="6915" width="5.5703125" style="76" customWidth="1"/>
    <col min="6916" max="6916" width="5.28515625" style="76" customWidth="1"/>
    <col min="6917" max="6917" width="44.7109375" style="76" customWidth="1"/>
    <col min="6918" max="6918" width="15.85546875" style="76" bestFit="1" customWidth="1"/>
    <col min="6919" max="6919" width="17.28515625" style="76" customWidth="1"/>
    <col min="6920" max="6920" width="16.7109375" style="76" customWidth="1"/>
    <col min="6921" max="6921" width="11.42578125" style="76"/>
    <col min="6922" max="6922" width="16.28515625" style="76" bestFit="1" customWidth="1"/>
    <col min="6923" max="6923" width="21.7109375" style="76" bestFit="1" customWidth="1"/>
    <col min="6924" max="7168" width="11.42578125" style="76"/>
    <col min="7169" max="7170" width="4.28515625" style="76" customWidth="1"/>
    <col min="7171" max="7171" width="5.5703125" style="76" customWidth="1"/>
    <col min="7172" max="7172" width="5.28515625" style="76" customWidth="1"/>
    <col min="7173" max="7173" width="44.7109375" style="76" customWidth="1"/>
    <col min="7174" max="7174" width="15.85546875" style="76" bestFit="1" customWidth="1"/>
    <col min="7175" max="7175" width="17.28515625" style="76" customWidth="1"/>
    <col min="7176" max="7176" width="16.7109375" style="76" customWidth="1"/>
    <col min="7177" max="7177" width="11.42578125" style="76"/>
    <col min="7178" max="7178" width="16.28515625" style="76" bestFit="1" customWidth="1"/>
    <col min="7179" max="7179" width="21.7109375" style="76" bestFit="1" customWidth="1"/>
    <col min="7180" max="7424" width="11.42578125" style="76"/>
    <col min="7425" max="7426" width="4.28515625" style="76" customWidth="1"/>
    <col min="7427" max="7427" width="5.5703125" style="76" customWidth="1"/>
    <col min="7428" max="7428" width="5.28515625" style="76" customWidth="1"/>
    <col min="7429" max="7429" width="44.7109375" style="76" customWidth="1"/>
    <col min="7430" max="7430" width="15.85546875" style="76" bestFit="1" customWidth="1"/>
    <col min="7431" max="7431" width="17.28515625" style="76" customWidth="1"/>
    <col min="7432" max="7432" width="16.7109375" style="76" customWidth="1"/>
    <col min="7433" max="7433" width="11.42578125" style="76"/>
    <col min="7434" max="7434" width="16.28515625" style="76" bestFit="1" customWidth="1"/>
    <col min="7435" max="7435" width="21.7109375" style="76" bestFit="1" customWidth="1"/>
    <col min="7436" max="7680" width="11.42578125" style="76"/>
    <col min="7681" max="7682" width="4.28515625" style="76" customWidth="1"/>
    <col min="7683" max="7683" width="5.5703125" style="76" customWidth="1"/>
    <col min="7684" max="7684" width="5.28515625" style="76" customWidth="1"/>
    <col min="7685" max="7685" width="44.7109375" style="76" customWidth="1"/>
    <col min="7686" max="7686" width="15.85546875" style="76" bestFit="1" customWidth="1"/>
    <col min="7687" max="7687" width="17.28515625" style="76" customWidth="1"/>
    <col min="7688" max="7688" width="16.7109375" style="76" customWidth="1"/>
    <col min="7689" max="7689" width="11.42578125" style="76"/>
    <col min="7690" max="7690" width="16.28515625" style="76" bestFit="1" customWidth="1"/>
    <col min="7691" max="7691" width="21.7109375" style="76" bestFit="1" customWidth="1"/>
    <col min="7692" max="7936" width="11.42578125" style="76"/>
    <col min="7937" max="7938" width="4.28515625" style="76" customWidth="1"/>
    <col min="7939" max="7939" width="5.5703125" style="76" customWidth="1"/>
    <col min="7940" max="7940" width="5.28515625" style="76" customWidth="1"/>
    <col min="7941" max="7941" width="44.7109375" style="76" customWidth="1"/>
    <col min="7942" max="7942" width="15.85546875" style="76" bestFit="1" customWidth="1"/>
    <col min="7943" max="7943" width="17.28515625" style="76" customWidth="1"/>
    <col min="7944" max="7944" width="16.7109375" style="76" customWidth="1"/>
    <col min="7945" max="7945" width="11.42578125" style="76"/>
    <col min="7946" max="7946" width="16.28515625" style="76" bestFit="1" customWidth="1"/>
    <col min="7947" max="7947" width="21.7109375" style="76" bestFit="1" customWidth="1"/>
    <col min="7948" max="8192" width="11.42578125" style="76"/>
    <col min="8193" max="8194" width="4.28515625" style="76" customWidth="1"/>
    <col min="8195" max="8195" width="5.5703125" style="76" customWidth="1"/>
    <col min="8196" max="8196" width="5.28515625" style="76" customWidth="1"/>
    <col min="8197" max="8197" width="44.7109375" style="76" customWidth="1"/>
    <col min="8198" max="8198" width="15.85546875" style="76" bestFit="1" customWidth="1"/>
    <col min="8199" max="8199" width="17.28515625" style="76" customWidth="1"/>
    <col min="8200" max="8200" width="16.7109375" style="76" customWidth="1"/>
    <col min="8201" max="8201" width="11.42578125" style="76"/>
    <col min="8202" max="8202" width="16.28515625" style="76" bestFit="1" customWidth="1"/>
    <col min="8203" max="8203" width="21.7109375" style="76" bestFit="1" customWidth="1"/>
    <col min="8204" max="8448" width="11.42578125" style="76"/>
    <col min="8449" max="8450" width="4.28515625" style="76" customWidth="1"/>
    <col min="8451" max="8451" width="5.5703125" style="76" customWidth="1"/>
    <col min="8452" max="8452" width="5.28515625" style="76" customWidth="1"/>
    <col min="8453" max="8453" width="44.7109375" style="76" customWidth="1"/>
    <col min="8454" max="8454" width="15.85546875" style="76" bestFit="1" customWidth="1"/>
    <col min="8455" max="8455" width="17.28515625" style="76" customWidth="1"/>
    <col min="8456" max="8456" width="16.7109375" style="76" customWidth="1"/>
    <col min="8457" max="8457" width="11.42578125" style="76"/>
    <col min="8458" max="8458" width="16.28515625" style="76" bestFit="1" customWidth="1"/>
    <col min="8459" max="8459" width="21.7109375" style="76" bestFit="1" customWidth="1"/>
    <col min="8460" max="8704" width="11.42578125" style="76"/>
    <col min="8705" max="8706" width="4.28515625" style="76" customWidth="1"/>
    <col min="8707" max="8707" width="5.5703125" style="76" customWidth="1"/>
    <col min="8708" max="8708" width="5.28515625" style="76" customWidth="1"/>
    <col min="8709" max="8709" width="44.7109375" style="76" customWidth="1"/>
    <col min="8710" max="8710" width="15.85546875" style="76" bestFit="1" customWidth="1"/>
    <col min="8711" max="8711" width="17.28515625" style="76" customWidth="1"/>
    <col min="8712" max="8712" width="16.7109375" style="76" customWidth="1"/>
    <col min="8713" max="8713" width="11.42578125" style="76"/>
    <col min="8714" max="8714" width="16.28515625" style="76" bestFit="1" customWidth="1"/>
    <col min="8715" max="8715" width="21.7109375" style="76" bestFit="1" customWidth="1"/>
    <col min="8716" max="8960" width="11.42578125" style="76"/>
    <col min="8961" max="8962" width="4.28515625" style="76" customWidth="1"/>
    <col min="8963" max="8963" width="5.5703125" style="76" customWidth="1"/>
    <col min="8964" max="8964" width="5.28515625" style="76" customWidth="1"/>
    <col min="8965" max="8965" width="44.7109375" style="76" customWidth="1"/>
    <col min="8966" max="8966" width="15.85546875" style="76" bestFit="1" customWidth="1"/>
    <col min="8967" max="8967" width="17.28515625" style="76" customWidth="1"/>
    <col min="8968" max="8968" width="16.7109375" style="76" customWidth="1"/>
    <col min="8969" max="8969" width="11.42578125" style="76"/>
    <col min="8970" max="8970" width="16.28515625" style="76" bestFit="1" customWidth="1"/>
    <col min="8971" max="8971" width="21.7109375" style="76" bestFit="1" customWidth="1"/>
    <col min="8972" max="9216" width="11.42578125" style="76"/>
    <col min="9217" max="9218" width="4.28515625" style="76" customWidth="1"/>
    <col min="9219" max="9219" width="5.5703125" style="76" customWidth="1"/>
    <col min="9220" max="9220" width="5.28515625" style="76" customWidth="1"/>
    <col min="9221" max="9221" width="44.7109375" style="76" customWidth="1"/>
    <col min="9222" max="9222" width="15.85546875" style="76" bestFit="1" customWidth="1"/>
    <col min="9223" max="9223" width="17.28515625" style="76" customWidth="1"/>
    <col min="9224" max="9224" width="16.7109375" style="76" customWidth="1"/>
    <col min="9225" max="9225" width="11.42578125" style="76"/>
    <col min="9226" max="9226" width="16.28515625" style="76" bestFit="1" customWidth="1"/>
    <col min="9227" max="9227" width="21.7109375" style="76" bestFit="1" customWidth="1"/>
    <col min="9228" max="9472" width="11.42578125" style="76"/>
    <col min="9473" max="9474" width="4.28515625" style="76" customWidth="1"/>
    <col min="9475" max="9475" width="5.5703125" style="76" customWidth="1"/>
    <col min="9476" max="9476" width="5.28515625" style="76" customWidth="1"/>
    <col min="9477" max="9477" width="44.7109375" style="76" customWidth="1"/>
    <col min="9478" max="9478" width="15.85546875" style="76" bestFit="1" customWidth="1"/>
    <col min="9479" max="9479" width="17.28515625" style="76" customWidth="1"/>
    <col min="9480" max="9480" width="16.7109375" style="76" customWidth="1"/>
    <col min="9481" max="9481" width="11.42578125" style="76"/>
    <col min="9482" max="9482" width="16.28515625" style="76" bestFit="1" customWidth="1"/>
    <col min="9483" max="9483" width="21.7109375" style="76" bestFit="1" customWidth="1"/>
    <col min="9484" max="9728" width="11.42578125" style="76"/>
    <col min="9729" max="9730" width="4.28515625" style="76" customWidth="1"/>
    <col min="9731" max="9731" width="5.5703125" style="76" customWidth="1"/>
    <col min="9732" max="9732" width="5.28515625" style="76" customWidth="1"/>
    <col min="9733" max="9733" width="44.7109375" style="76" customWidth="1"/>
    <col min="9734" max="9734" width="15.85546875" style="76" bestFit="1" customWidth="1"/>
    <col min="9735" max="9735" width="17.28515625" style="76" customWidth="1"/>
    <col min="9736" max="9736" width="16.7109375" style="76" customWidth="1"/>
    <col min="9737" max="9737" width="11.42578125" style="76"/>
    <col min="9738" max="9738" width="16.28515625" style="76" bestFit="1" customWidth="1"/>
    <col min="9739" max="9739" width="21.7109375" style="76" bestFit="1" customWidth="1"/>
    <col min="9740" max="9984" width="11.42578125" style="76"/>
    <col min="9985" max="9986" width="4.28515625" style="76" customWidth="1"/>
    <col min="9987" max="9987" width="5.5703125" style="76" customWidth="1"/>
    <col min="9988" max="9988" width="5.28515625" style="76" customWidth="1"/>
    <col min="9989" max="9989" width="44.7109375" style="76" customWidth="1"/>
    <col min="9990" max="9990" width="15.85546875" style="76" bestFit="1" customWidth="1"/>
    <col min="9991" max="9991" width="17.28515625" style="76" customWidth="1"/>
    <col min="9992" max="9992" width="16.7109375" style="76" customWidth="1"/>
    <col min="9993" max="9993" width="11.42578125" style="76"/>
    <col min="9994" max="9994" width="16.28515625" style="76" bestFit="1" customWidth="1"/>
    <col min="9995" max="9995" width="21.7109375" style="76" bestFit="1" customWidth="1"/>
    <col min="9996" max="10240" width="11.42578125" style="76"/>
    <col min="10241" max="10242" width="4.28515625" style="76" customWidth="1"/>
    <col min="10243" max="10243" width="5.5703125" style="76" customWidth="1"/>
    <col min="10244" max="10244" width="5.28515625" style="76" customWidth="1"/>
    <col min="10245" max="10245" width="44.7109375" style="76" customWidth="1"/>
    <col min="10246" max="10246" width="15.85546875" style="76" bestFit="1" customWidth="1"/>
    <col min="10247" max="10247" width="17.28515625" style="76" customWidth="1"/>
    <col min="10248" max="10248" width="16.7109375" style="76" customWidth="1"/>
    <col min="10249" max="10249" width="11.42578125" style="76"/>
    <col min="10250" max="10250" width="16.28515625" style="76" bestFit="1" customWidth="1"/>
    <col min="10251" max="10251" width="21.7109375" style="76" bestFit="1" customWidth="1"/>
    <col min="10252" max="10496" width="11.42578125" style="76"/>
    <col min="10497" max="10498" width="4.28515625" style="76" customWidth="1"/>
    <col min="10499" max="10499" width="5.5703125" style="76" customWidth="1"/>
    <col min="10500" max="10500" width="5.28515625" style="76" customWidth="1"/>
    <col min="10501" max="10501" width="44.7109375" style="76" customWidth="1"/>
    <col min="10502" max="10502" width="15.85546875" style="76" bestFit="1" customWidth="1"/>
    <col min="10503" max="10503" width="17.28515625" style="76" customWidth="1"/>
    <col min="10504" max="10504" width="16.7109375" style="76" customWidth="1"/>
    <col min="10505" max="10505" width="11.42578125" style="76"/>
    <col min="10506" max="10506" width="16.28515625" style="76" bestFit="1" customWidth="1"/>
    <col min="10507" max="10507" width="21.7109375" style="76" bestFit="1" customWidth="1"/>
    <col min="10508" max="10752" width="11.42578125" style="76"/>
    <col min="10753" max="10754" width="4.28515625" style="76" customWidth="1"/>
    <col min="10755" max="10755" width="5.5703125" style="76" customWidth="1"/>
    <col min="10756" max="10756" width="5.28515625" style="76" customWidth="1"/>
    <col min="10757" max="10757" width="44.7109375" style="76" customWidth="1"/>
    <col min="10758" max="10758" width="15.85546875" style="76" bestFit="1" customWidth="1"/>
    <col min="10759" max="10759" width="17.28515625" style="76" customWidth="1"/>
    <col min="10760" max="10760" width="16.7109375" style="76" customWidth="1"/>
    <col min="10761" max="10761" width="11.42578125" style="76"/>
    <col min="10762" max="10762" width="16.28515625" style="76" bestFit="1" customWidth="1"/>
    <col min="10763" max="10763" width="21.7109375" style="76" bestFit="1" customWidth="1"/>
    <col min="10764" max="11008" width="11.42578125" style="76"/>
    <col min="11009" max="11010" width="4.28515625" style="76" customWidth="1"/>
    <col min="11011" max="11011" width="5.5703125" style="76" customWidth="1"/>
    <col min="11012" max="11012" width="5.28515625" style="76" customWidth="1"/>
    <col min="11013" max="11013" width="44.7109375" style="76" customWidth="1"/>
    <col min="11014" max="11014" width="15.85546875" style="76" bestFit="1" customWidth="1"/>
    <col min="11015" max="11015" width="17.28515625" style="76" customWidth="1"/>
    <col min="11016" max="11016" width="16.7109375" style="76" customWidth="1"/>
    <col min="11017" max="11017" width="11.42578125" style="76"/>
    <col min="11018" max="11018" width="16.28515625" style="76" bestFit="1" customWidth="1"/>
    <col min="11019" max="11019" width="21.7109375" style="76" bestFit="1" customWidth="1"/>
    <col min="11020" max="11264" width="11.42578125" style="76"/>
    <col min="11265" max="11266" width="4.28515625" style="76" customWidth="1"/>
    <col min="11267" max="11267" width="5.5703125" style="76" customWidth="1"/>
    <col min="11268" max="11268" width="5.28515625" style="76" customWidth="1"/>
    <col min="11269" max="11269" width="44.7109375" style="76" customWidth="1"/>
    <col min="11270" max="11270" width="15.85546875" style="76" bestFit="1" customWidth="1"/>
    <col min="11271" max="11271" width="17.28515625" style="76" customWidth="1"/>
    <col min="11272" max="11272" width="16.7109375" style="76" customWidth="1"/>
    <col min="11273" max="11273" width="11.42578125" style="76"/>
    <col min="11274" max="11274" width="16.28515625" style="76" bestFit="1" customWidth="1"/>
    <col min="11275" max="11275" width="21.7109375" style="76" bestFit="1" customWidth="1"/>
    <col min="11276" max="11520" width="11.42578125" style="76"/>
    <col min="11521" max="11522" width="4.28515625" style="76" customWidth="1"/>
    <col min="11523" max="11523" width="5.5703125" style="76" customWidth="1"/>
    <col min="11524" max="11524" width="5.28515625" style="76" customWidth="1"/>
    <col min="11525" max="11525" width="44.7109375" style="76" customWidth="1"/>
    <col min="11526" max="11526" width="15.85546875" style="76" bestFit="1" customWidth="1"/>
    <col min="11527" max="11527" width="17.28515625" style="76" customWidth="1"/>
    <col min="11528" max="11528" width="16.7109375" style="76" customWidth="1"/>
    <col min="11529" max="11529" width="11.42578125" style="76"/>
    <col min="11530" max="11530" width="16.28515625" style="76" bestFit="1" customWidth="1"/>
    <col min="11531" max="11531" width="21.7109375" style="76" bestFit="1" customWidth="1"/>
    <col min="11532" max="11776" width="11.42578125" style="76"/>
    <col min="11777" max="11778" width="4.28515625" style="76" customWidth="1"/>
    <col min="11779" max="11779" width="5.5703125" style="76" customWidth="1"/>
    <col min="11780" max="11780" width="5.28515625" style="76" customWidth="1"/>
    <col min="11781" max="11781" width="44.7109375" style="76" customWidth="1"/>
    <col min="11782" max="11782" width="15.85546875" style="76" bestFit="1" customWidth="1"/>
    <col min="11783" max="11783" width="17.28515625" style="76" customWidth="1"/>
    <col min="11784" max="11784" width="16.7109375" style="76" customWidth="1"/>
    <col min="11785" max="11785" width="11.42578125" style="76"/>
    <col min="11786" max="11786" width="16.28515625" style="76" bestFit="1" customWidth="1"/>
    <col min="11787" max="11787" width="21.7109375" style="76" bestFit="1" customWidth="1"/>
    <col min="11788" max="12032" width="11.42578125" style="76"/>
    <col min="12033" max="12034" width="4.28515625" style="76" customWidth="1"/>
    <col min="12035" max="12035" width="5.5703125" style="76" customWidth="1"/>
    <col min="12036" max="12036" width="5.28515625" style="76" customWidth="1"/>
    <col min="12037" max="12037" width="44.7109375" style="76" customWidth="1"/>
    <col min="12038" max="12038" width="15.85546875" style="76" bestFit="1" customWidth="1"/>
    <col min="12039" max="12039" width="17.28515625" style="76" customWidth="1"/>
    <col min="12040" max="12040" width="16.7109375" style="76" customWidth="1"/>
    <col min="12041" max="12041" width="11.42578125" style="76"/>
    <col min="12042" max="12042" width="16.28515625" style="76" bestFit="1" customWidth="1"/>
    <col min="12043" max="12043" width="21.7109375" style="76" bestFit="1" customWidth="1"/>
    <col min="12044" max="12288" width="11.42578125" style="76"/>
    <col min="12289" max="12290" width="4.28515625" style="76" customWidth="1"/>
    <col min="12291" max="12291" width="5.5703125" style="76" customWidth="1"/>
    <col min="12292" max="12292" width="5.28515625" style="76" customWidth="1"/>
    <col min="12293" max="12293" width="44.7109375" style="76" customWidth="1"/>
    <col min="12294" max="12294" width="15.85546875" style="76" bestFit="1" customWidth="1"/>
    <col min="12295" max="12295" width="17.28515625" style="76" customWidth="1"/>
    <col min="12296" max="12296" width="16.7109375" style="76" customWidth="1"/>
    <col min="12297" max="12297" width="11.42578125" style="76"/>
    <col min="12298" max="12298" width="16.28515625" style="76" bestFit="1" customWidth="1"/>
    <col min="12299" max="12299" width="21.7109375" style="76" bestFit="1" customWidth="1"/>
    <col min="12300" max="12544" width="11.42578125" style="76"/>
    <col min="12545" max="12546" width="4.28515625" style="76" customWidth="1"/>
    <col min="12547" max="12547" width="5.5703125" style="76" customWidth="1"/>
    <col min="12548" max="12548" width="5.28515625" style="76" customWidth="1"/>
    <col min="12549" max="12549" width="44.7109375" style="76" customWidth="1"/>
    <col min="12550" max="12550" width="15.85546875" style="76" bestFit="1" customWidth="1"/>
    <col min="12551" max="12551" width="17.28515625" style="76" customWidth="1"/>
    <col min="12552" max="12552" width="16.7109375" style="76" customWidth="1"/>
    <col min="12553" max="12553" width="11.42578125" style="76"/>
    <col min="12554" max="12554" width="16.28515625" style="76" bestFit="1" customWidth="1"/>
    <col min="12555" max="12555" width="21.7109375" style="76" bestFit="1" customWidth="1"/>
    <col min="12556" max="12800" width="11.42578125" style="76"/>
    <col min="12801" max="12802" width="4.28515625" style="76" customWidth="1"/>
    <col min="12803" max="12803" width="5.5703125" style="76" customWidth="1"/>
    <col min="12804" max="12804" width="5.28515625" style="76" customWidth="1"/>
    <col min="12805" max="12805" width="44.7109375" style="76" customWidth="1"/>
    <col min="12806" max="12806" width="15.85546875" style="76" bestFit="1" customWidth="1"/>
    <col min="12807" max="12807" width="17.28515625" style="76" customWidth="1"/>
    <col min="12808" max="12808" width="16.7109375" style="76" customWidth="1"/>
    <col min="12809" max="12809" width="11.42578125" style="76"/>
    <col min="12810" max="12810" width="16.28515625" style="76" bestFit="1" customWidth="1"/>
    <col min="12811" max="12811" width="21.7109375" style="76" bestFit="1" customWidth="1"/>
    <col min="12812" max="13056" width="11.42578125" style="76"/>
    <col min="13057" max="13058" width="4.28515625" style="76" customWidth="1"/>
    <col min="13059" max="13059" width="5.5703125" style="76" customWidth="1"/>
    <col min="13060" max="13060" width="5.28515625" style="76" customWidth="1"/>
    <col min="13061" max="13061" width="44.7109375" style="76" customWidth="1"/>
    <col min="13062" max="13062" width="15.85546875" style="76" bestFit="1" customWidth="1"/>
    <col min="13063" max="13063" width="17.28515625" style="76" customWidth="1"/>
    <col min="13064" max="13064" width="16.7109375" style="76" customWidth="1"/>
    <col min="13065" max="13065" width="11.42578125" style="76"/>
    <col min="13066" max="13066" width="16.28515625" style="76" bestFit="1" customWidth="1"/>
    <col min="13067" max="13067" width="21.7109375" style="76" bestFit="1" customWidth="1"/>
    <col min="13068" max="13312" width="11.42578125" style="76"/>
    <col min="13313" max="13314" width="4.28515625" style="76" customWidth="1"/>
    <col min="13315" max="13315" width="5.5703125" style="76" customWidth="1"/>
    <col min="13316" max="13316" width="5.28515625" style="76" customWidth="1"/>
    <col min="13317" max="13317" width="44.7109375" style="76" customWidth="1"/>
    <col min="13318" max="13318" width="15.85546875" style="76" bestFit="1" customWidth="1"/>
    <col min="13319" max="13319" width="17.28515625" style="76" customWidth="1"/>
    <col min="13320" max="13320" width="16.7109375" style="76" customWidth="1"/>
    <col min="13321" max="13321" width="11.42578125" style="76"/>
    <col min="13322" max="13322" width="16.28515625" style="76" bestFit="1" customWidth="1"/>
    <col min="13323" max="13323" width="21.7109375" style="76" bestFit="1" customWidth="1"/>
    <col min="13324" max="13568" width="11.42578125" style="76"/>
    <col min="13569" max="13570" width="4.28515625" style="76" customWidth="1"/>
    <col min="13571" max="13571" width="5.5703125" style="76" customWidth="1"/>
    <col min="13572" max="13572" width="5.28515625" style="76" customWidth="1"/>
    <col min="13573" max="13573" width="44.7109375" style="76" customWidth="1"/>
    <col min="13574" max="13574" width="15.85546875" style="76" bestFit="1" customWidth="1"/>
    <col min="13575" max="13575" width="17.28515625" style="76" customWidth="1"/>
    <col min="13576" max="13576" width="16.7109375" style="76" customWidth="1"/>
    <col min="13577" max="13577" width="11.42578125" style="76"/>
    <col min="13578" max="13578" width="16.28515625" style="76" bestFit="1" customWidth="1"/>
    <col min="13579" max="13579" width="21.7109375" style="76" bestFit="1" customWidth="1"/>
    <col min="13580" max="13824" width="11.42578125" style="76"/>
    <col min="13825" max="13826" width="4.28515625" style="76" customWidth="1"/>
    <col min="13827" max="13827" width="5.5703125" style="76" customWidth="1"/>
    <col min="13828" max="13828" width="5.28515625" style="76" customWidth="1"/>
    <col min="13829" max="13829" width="44.7109375" style="76" customWidth="1"/>
    <col min="13830" max="13830" width="15.85546875" style="76" bestFit="1" customWidth="1"/>
    <col min="13831" max="13831" width="17.28515625" style="76" customWidth="1"/>
    <col min="13832" max="13832" width="16.7109375" style="76" customWidth="1"/>
    <col min="13833" max="13833" width="11.42578125" style="76"/>
    <col min="13834" max="13834" width="16.28515625" style="76" bestFit="1" customWidth="1"/>
    <col min="13835" max="13835" width="21.7109375" style="76" bestFit="1" customWidth="1"/>
    <col min="13836" max="14080" width="11.42578125" style="76"/>
    <col min="14081" max="14082" width="4.28515625" style="76" customWidth="1"/>
    <col min="14083" max="14083" width="5.5703125" style="76" customWidth="1"/>
    <col min="14084" max="14084" width="5.28515625" style="76" customWidth="1"/>
    <col min="14085" max="14085" width="44.7109375" style="76" customWidth="1"/>
    <col min="14086" max="14086" width="15.85546875" style="76" bestFit="1" customWidth="1"/>
    <col min="14087" max="14087" width="17.28515625" style="76" customWidth="1"/>
    <col min="14088" max="14088" width="16.7109375" style="76" customWidth="1"/>
    <col min="14089" max="14089" width="11.42578125" style="76"/>
    <col min="14090" max="14090" width="16.28515625" style="76" bestFit="1" customWidth="1"/>
    <col min="14091" max="14091" width="21.7109375" style="76" bestFit="1" customWidth="1"/>
    <col min="14092" max="14336" width="11.42578125" style="76"/>
    <col min="14337" max="14338" width="4.28515625" style="76" customWidth="1"/>
    <col min="14339" max="14339" width="5.5703125" style="76" customWidth="1"/>
    <col min="14340" max="14340" width="5.28515625" style="76" customWidth="1"/>
    <col min="14341" max="14341" width="44.7109375" style="76" customWidth="1"/>
    <col min="14342" max="14342" width="15.85546875" style="76" bestFit="1" customWidth="1"/>
    <col min="14343" max="14343" width="17.28515625" style="76" customWidth="1"/>
    <col min="14344" max="14344" width="16.7109375" style="76" customWidth="1"/>
    <col min="14345" max="14345" width="11.42578125" style="76"/>
    <col min="14346" max="14346" width="16.28515625" style="76" bestFit="1" customWidth="1"/>
    <col min="14347" max="14347" width="21.7109375" style="76" bestFit="1" customWidth="1"/>
    <col min="14348" max="14592" width="11.42578125" style="76"/>
    <col min="14593" max="14594" width="4.28515625" style="76" customWidth="1"/>
    <col min="14595" max="14595" width="5.5703125" style="76" customWidth="1"/>
    <col min="14596" max="14596" width="5.28515625" style="76" customWidth="1"/>
    <col min="14597" max="14597" width="44.7109375" style="76" customWidth="1"/>
    <col min="14598" max="14598" width="15.85546875" style="76" bestFit="1" customWidth="1"/>
    <col min="14599" max="14599" width="17.28515625" style="76" customWidth="1"/>
    <col min="14600" max="14600" width="16.7109375" style="76" customWidth="1"/>
    <col min="14601" max="14601" width="11.42578125" style="76"/>
    <col min="14602" max="14602" width="16.28515625" style="76" bestFit="1" customWidth="1"/>
    <col min="14603" max="14603" width="21.7109375" style="76" bestFit="1" customWidth="1"/>
    <col min="14604" max="14848" width="11.42578125" style="76"/>
    <col min="14849" max="14850" width="4.28515625" style="76" customWidth="1"/>
    <col min="14851" max="14851" width="5.5703125" style="76" customWidth="1"/>
    <col min="14852" max="14852" width="5.28515625" style="76" customWidth="1"/>
    <col min="14853" max="14853" width="44.7109375" style="76" customWidth="1"/>
    <col min="14854" max="14854" width="15.85546875" style="76" bestFit="1" customWidth="1"/>
    <col min="14855" max="14855" width="17.28515625" style="76" customWidth="1"/>
    <col min="14856" max="14856" width="16.7109375" style="76" customWidth="1"/>
    <col min="14857" max="14857" width="11.42578125" style="76"/>
    <col min="14858" max="14858" width="16.28515625" style="76" bestFit="1" customWidth="1"/>
    <col min="14859" max="14859" width="21.7109375" style="76" bestFit="1" customWidth="1"/>
    <col min="14860" max="15104" width="11.42578125" style="76"/>
    <col min="15105" max="15106" width="4.28515625" style="76" customWidth="1"/>
    <col min="15107" max="15107" width="5.5703125" style="76" customWidth="1"/>
    <col min="15108" max="15108" width="5.28515625" style="76" customWidth="1"/>
    <col min="15109" max="15109" width="44.7109375" style="76" customWidth="1"/>
    <col min="15110" max="15110" width="15.85546875" style="76" bestFit="1" customWidth="1"/>
    <col min="15111" max="15111" width="17.28515625" style="76" customWidth="1"/>
    <col min="15112" max="15112" width="16.7109375" style="76" customWidth="1"/>
    <col min="15113" max="15113" width="11.42578125" style="76"/>
    <col min="15114" max="15114" width="16.28515625" style="76" bestFit="1" customWidth="1"/>
    <col min="15115" max="15115" width="21.7109375" style="76" bestFit="1" customWidth="1"/>
    <col min="15116" max="15360" width="11.42578125" style="76"/>
    <col min="15361" max="15362" width="4.28515625" style="76" customWidth="1"/>
    <col min="15363" max="15363" width="5.5703125" style="76" customWidth="1"/>
    <col min="15364" max="15364" width="5.28515625" style="76" customWidth="1"/>
    <col min="15365" max="15365" width="44.7109375" style="76" customWidth="1"/>
    <col min="15366" max="15366" width="15.85546875" style="76" bestFit="1" customWidth="1"/>
    <col min="15367" max="15367" width="17.28515625" style="76" customWidth="1"/>
    <col min="15368" max="15368" width="16.7109375" style="76" customWidth="1"/>
    <col min="15369" max="15369" width="11.42578125" style="76"/>
    <col min="15370" max="15370" width="16.28515625" style="76" bestFit="1" customWidth="1"/>
    <col min="15371" max="15371" width="21.7109375" style="76" bestFit="1" customWidth="1"/>
    <col min="15372" max="15616" width="11.42578125" style="76"/>
    <col min="15617" max="15618" width="4.28515625" style="76" customWidth="1"/>
    <col min="15619" max="15619" width="5.5703125" style="76" customWidth="1"/>
    <col min="15620" max="15620" width="5.28515625" style="76" customWidth="1"/>
    <col min="15621" max="15621" width="44.7109375" style="76" customWidth="1"/>
    <col min="15622" max="15622" width="15.85546875" style="76" bestFit="1" customWidth="1"/>
    <col min="15623" max="15623" width="17.28515625" style="76" customWidth="1"/>
    <col min="15624" max="15624" width="16.7109375" style="76" customWidth="1"/>
    <col min="15625" max="15625" width="11.42578125" style="76"/>
    <col min="15626" max="15626" width="16.28515625" style="76" bestFit="1" customWidth="1"/>
    <col min="15627" max="15627" width="21.7109375" style="76" bestFit="1" customWidth="1"/>
    <col min="15628" max="15872" width="11.42578125" style="76"/>
    <col min="15873" max="15874" width="4.28515625" style="76" customWidth="1"/>
    <col min="15875" max="15875" width="5.5703125" style="76" customWidth="1"/>
    <col min="15876" max="15876" width="5.28515625" style="76" customWidth="1"/>
    <col min="15877" max="15877" width="44.7109375" style="76" customWidth="1"/>
    <col min="15878" max="15878" width="15.85546875" style="76" bestFit="1" customWidth="1"/>
    <col min="15879" max="15879" width="17.28515625" style="76" customWidth="1"/>
    <col min="15880" max="15880" width="16.7109375" style="76" customWidth="1"/>
    <col min="15881" max="15881" width="11.42578125" style="76"/>
    <col min="15882" max="15882" width="16.28515625" style="76" bestFit="1" customWidth="1"/>
    <col min="15883" max="15883" width="21.7109375" style="76" bestFit="1" customWidth="1"/>
    <col min="15884" max="16128" width="11.42578125" style="76"/>
    <col min="16129" max="16130" width="4.28515625" style="76" customWidth="1"/>
    <col min="16131" max="16131" width="5.5703125" style="76" customWidth="1"/>
    <col min="16132" max="16132" width="5.28515625" style="76" customWidth="1"/>
    <col min="16133" max="16133" width="44.7109375" style="76" customWidth="1"/>
    <col min="16134" max="16134" width="15.85546875" style="76" bestFit="1" customWidth="1"/>
    <col min="16135" max="16135" width="17.28515625" style="76" customWidth="1"/>
    <col min="16136" max="16136" width="16.7109375" style="76" customWidth="1"/>
    <col min="16137" max="16137" width="11.42578125" style="76"/>
    <col min="16138" max="16138" width="16.28515625" style="76" bestFit="1" customWidth="1"/>
    <col min="16139" max="16139" width="21.7109375" style="76" bestFit="1" customWidth="1"/>
    <col min="16140" max="16384" width="11.42578125" style="76"/>
  </cols>
  <sheetData>
    <row r="2" spans="1:10" ht="15">
      <c r="A2" s="141"/>
      <c r="B2" s="141"/>
      <c r="C2" s="141"/>
      <c r="D2" s="141"/>
      <c r="E2" s="141"/>
      <c r="F2" s="141"/>
      <c r="G2" s="141"/>
      <c r="H2" s="141"/>
    </row>
    <row r="3" spans="1:10" ht="30.75" customHeight="1">
      <c r="A3" s="142" t="s">
        <v>74</v>
      </c>
      <c r="B3" s="142"/>
      <c r="C3" s="142"/>
      <c r="D3" s="142"/>
      <c r="E3" s="142"/>
      <c r="F3" s="142"/>
      <c r="G3" s="142"/>
      <c r="H3" s="142"/>
    </row>
    <row r="4" spans="1:10" s="52" customFormat="1" ht="18" customHeight="1">
      <c r="A4" s="143" t="s">
        <v>14</v>
      </c>
      <c r="B4" s="143"/>
      <c r="C4" s="143"/>
      <c r="D4" s="143"/>
      <c r="E4" s="143"/>
      <c r="F4" s="143"/>
      <c r="G4" s="144"/>
      <c r="H4" s="144"/>
    </row>
    <row r="5" spans="1:10" ht="18">
      <c r="A5" s="53"/>
      <c r="B5" s="54"/>
      <c r="C5" s="54"/>
      <c r="D5" s="54"/>
      <c r="E5" s="54"/>
      <c r="H5" s="75" t="s">
        <v>727</v>
      </c>
    </row>
    <row r="6" spans="1:10" ht="26.25">
      <c r="A6" s="55"/>
      <c r="B6" s="56"/>
      <c r="C6" s="56"/>
      <c r="D6" s="57"/>
      <c r="E6" s="58"/>
      <c r="F6" s="59" t="s">
        <v>75</v>
      </c>
      <c r="G6" s="59" t="s">
        <v>76</v>
      </c>
      <c r="H6" s="60" t="s">
        <v>67</v>
      </c>
      <c r="I6" s="61"/>
    </row>
    <row r="7" spans="1:10" ht="22.5" customHeight="1">
      <c r="A7" s="145" t="s">
        <v>15</v>
      </c>
      <c r="B7" s="137"/>
      <c r="C7" s="137"/>
      <c r="D7" s="137"/>
      <c r="E7" s="146"/>
      <c r="F7" s="67">
        <f>+F8+F9</f>
        <v>1382898</v>
      </c>
      <c r="G7" s="67">
        <f>G8+G9</f>
        <v>1399539</v>
      </c>
      <c r="H7" s="67">
        <f>+H8+H9</f>
        <v>1427458</v>
      </c>
      <c r="I7" s="65"/>
    </row>
    <row r="8" spans="1:10" ht="15.75" customHeight="1">
      <c r="A8" s="135" t="s">
        <v>62</v>
      </c>
      <c r="B8" s="130"/>
      <c r="C8" s="130"/>
      <c r="D8" s="130"/>
      <c r="E8" s="147"/>
      <c r="F8" s="69">
        <f>1391789-8891-133</f>
        <v>1382765</v>
      </c>
      <c r="G8" s="69">
        <f>1402301-2762-135</f>
        <v>1399404</v>
      </c>
      <c r="H8" s="69">
        <f>1430197-2739-138</f>
        <v>1427320</v>
      </c>
    </row>
    <row r="9" spans="1:10" ht="15.75">
      <c r="A9" s="148" t="s">
        <v>55</v>
      </c>
      <c r="B9" s="147"/>
      <c r="C9" s="147"/>
      <c r="D9" s="147"/>
      <c r="E9" s="147"/>
      <c r="F9" s="69">
        <v>133</v>
      </c>
      <c r="G9" s="69">
        <v>135</v>
      </c>
      <c r="H9" s="69">
        <v>138</v>
      </c>
    </row>
    <row r="10" spans="1:10" ht="21.75" customHeight="1">
      <c r="A10" s="66" t="s">
        <v>16</v>
      </c>
      <c r="B10" s="77"/>
      <c r="C10" s="77"/>
      <c r="D10" s="77"/>
      <c r="E10" s="77"/>
      <c r="F10" s="67">
        <f>+F11+F12</f>
        <v>1391789</v>
      </c>
      <c r="G10" s="67">
        <f>+G11+G12</f>
        <v>1402301</v>
      </c>
      <c r="H10" s="67">
        <f>+H11+H12</f>
        <v>1430197</v>
      </c>
    </row>
    <row r="11" spans="1:10" ht="15.75" customHeight="1">
      <c r="A11" s="129" t="s">
        <v>0</v>
      </c>
      <c r="B11" s="130"/>
      <c r="C11" s="130"/>
      <c r="D11" s="130"/>
      <c r="E11" s="149"/>
      <c r="F11" s="69">
        <f>1391789-12609</f>
        <v>1379180</v>
      </c>
      <c r="G11" s="69">
        <f>1402301-12790</f>
        <v>1389511</v>
      </c>
      <c r="H11" s="63">
        <f>1430197-12976</f>
        <v>1417221</v>
      </c>
      <c r="I11" s="49"/>
      <c r="J11" s="49"/>
    </row>
    <row r="12" spans="1:10" ht="15.75">
      <c r="A12" s="150" t="s">
        <v>58</v>
      </c>
      <c r="B12" s="147"/>
      <c r="C12" s="147"/>
      <c r="D12" s="147"/>
      <c r="E12" s="147"/>
      <c r="F12" s="62">
        <v>12609</v>
      </c>
      <c r="G12" s="62">
        <v>12790</v>
      </c>
      <c r="H12" s="63">
        <v>12976</v>
      </c>
      <c r="I12" s="49"/>
      <c r="J12" s="49"/>
    </row>
    <row r="13" spans="1:10" ht="23.25" customHeight="1">
      <c r="A13" s="136" t="s">
        <v>1</v>
      </c>
      <c r="B13" s="137"/>
      <c r="C13" s="137"/>
      <c r="D13" s="137"/>
      <c r="E13" s="137"/>
      <c r="F13" s="68">
        <f>+F7-F10</f>
        <v>-8891</v>
      </c>
      <c r="G13" s="68">
        <f>+G7-G10</f>
        <v>-2762</v>
      </c>
      <c r="H13" s="68">
        <f>+H7-H10</f>
        <v>-2739</v>
      </c>
      <c r="J13" s="49"/>
    </row>
    <row r="14" spans="1:10" ht="18">
      <c r="A14" s="143"/>
      <c r="B14" s="133"/>
      <c r="C14" s="133"/>
      <c r="D14" s="133"/>
      <c r="E14" s="133"/>
      <c r="F14" s="134"/>
      <c r="G14" s="134"/>
      <c r="H14" s="134"/>
    </row>
    <row r="15" spans="1:10" ht="26.25">
      <c r="A15" s="55"/>
      <c r="B15" s="56"/>
      <c r="C15" s="56"/>
      <c r="D15" s="57"/>
      <c r="E15" s="58"/>
      <c r="F15" s="59" t="s">
        <v>75</v>
      </c>
      <c r="G15" s="59" t="s">
        <v>76</v>
      </c>
      <c r="H15" s="60" t="s">
        <v>77</v>
      </c>
      <c r="J15" s="49"/>
    </row>
    <row r="16" spans="1:10" ht="36" customHeight="1">
      <c r="A16" s="151" t="s">
        <v>56</v>
      </c>
      <c r="B16" s="152"/>
      <c r="C16" s="152"/>
      <c r="D16" s="152"/>
      <c r="E16" s="153"/>
      <c r="F16" s="70">
        <v>15000</v>
      </c>
      <c r="G16" s="70">
        <v>6100</v>
      </c>
      <c r="H16" s="71">
        <v>3300</v>
      </c>
      <c r="J16" s="49"/>
    </row>
    <row r="17" spans="1:11" ht="30.75" customHeight="1">
      <c r="A17" s="138" t="s">
        <v>57</v>
      </c>
      <c r="B17" s="139"/>
      <c r="C17" s="139"/>
      <c r="D17" s="139"/>
      <c r="E17" s="140"/>
      <c r="F17" s="72">
        <v>8891</v>
      </c>
      <c r="G17" s="72">
        <v>2762</v>
      </c>
      <c r="H17" s="68">
        <v>2739</v>
      </c>
      <c r="J17" s="49"/>
    </row>
    <row r="18" spans="1:11" s="51" customFormat="1" ht="18">
      <c r="A18" s="132"/>
      <c r="B18" s="133"/>
      <c r="C18" s="133"/>
      <c r="D18" s="133"/>
      <c r="E18" s="133"/>
      <c r="F18" s="134"/>
      <c r="G18" s="134"/>
      <c r="H18" s="134"/>
      <c r="J18" s="73"/>
    </row>
    <row r="19" spans="1:11" s="51" customFormat="1" ht="26.25">
      <c r="A19" s="55"/>
      <c r="B19" s="56"/>
      <c r="C19" s="56"/>
      <c r="D19" s="57"/>
      <c r="E19" s="58"/>
      <c r="F19" s="59" t="s">
        <v>65</v>
      </c>
      <c r="G19" s="59" t="s">
        <v>66</v>
      </c>
      <c r="H19" s="60" t="s">
        <v>67</v>
      </c>
      <c r="J19" s="73" t="s">
        <v>63</v>
      </c>
      <c r="K19" s="73"/>
    </row>
    <row r="20" spans="1:11" s="51" customFormat="1" ht="18" customHeight="1">
      <c r="A20" s="135" t="s">
        <v>2</v>
      </c>
      <c r="B20" s="130"/>
      <c r="C20" s="130"/>
      <c r="D20" s="130"/>
      <c r="E20" s="130"/>
      <c r="F20" s="62"/>
      <c r="G20" s="62"/>
      <c r="H20" s="62"/>
      <c r="J20" s="73"/>
    </row>
    <row r="21" spans="1:11" s="51" customFormat="1" ht="18" customHeight="1">
      <c r="A21" s="135" t="s">
        <v>3</v>
      </c>
      <c r="B21" s="130"/>
      <c r="C21" s="130"/>
      <c r="D21" s="130"/>
      <c r="E21" s="130"/>
      <c r="F21" s="62"/>
      <c r="G21" s="62"/>
      <c r="H21" s="62"/>
    </row>
    <row r="22" spans="1:11" s="51" customFormat="1" ht="18" customHeight="1">
      <c r="A22" s="136" t="s">
        <v>4</v>
      </c>
      <c r="B22" s="137"/>
      <c r="C22" s="137"/>
      <c r="D22" s="137"/>
      <c r="E22" s="137"/>
      <c r="F22" s="67">
        <f>F20-F21</f>
        <v>0</v>
      </c>
      <c r="G22" s="67">
        <f>G20-G21</f>
        <v>0</v>
      </c>
      <c r="H22" s="67">
        <f>H20-H21</f>
        <v>0</v>
      </c>
      <c r="J22" s="74"/>
      <c r="K22" s="73"/>
    </row>
    <row r="23" spans="1:11" s="51" customFormat="1" ht="18">
      <c r="A23" s="132"/>
      <c r="B23" s="133"/>
      <c r="C23" s="133"/>
      <c r="D23" s="133"/>
      <c r="E23" s="133"/>
      <c r="F23" s="134"/>
      <c r="G23" s="134"/>
      <c r="H23" s="134"/>
    </row>
    <row r="24" spans="1:11" s="51" customFormat="1" ht="18" customHeight="1">
      <c r="A24" s="129" t="s">
        <v>5</v>
      </c>
      <c r="B24" s="130"/>
      <c r="C24" s="130"/>
      <c r="D24" s="130"/>
      <c r="E24" s="130"/>
      <c r="F24" s="62">
        <f>IF((F13+F17+F22)&lt;&gt;0,"NESLAGANJE ZBROJA",(F13+F17+F22))</f>
        <v>0</v>
      </c>
      <c r="G24" s="62">
        <f>IF((G13+G17+G22)&lt;&gt;0,"NESLAGANJE ZBROJA",(G13+G17+G22))</f>
        <v>0</v>
      </c>
      <c r="H24" s="62">
        <f>IF((H13+H17+H22)&lt;&gt;0,"NESLAGANJE ZBROJA",(H13+H17+H22))</f>
        <v>0</v>
      </c>
    </row>
    <row r="25" spans="1:11" s="51" customFormat="1" ht="18" customHeight="1">
      <c r="A25" s="64"/>
      <c r="B25" s="54"/>
      <c r="C25" s="54"/>
      <c r="D25" s="54"/>
      <c r="E25" s="54"/>
    </row>
    <row r="26" spans="1:11" ht="13.5" customHeight="1">
      <c r="A26" s="131" t="s">
        <v>59</v>
      </c>
      <c r="B26" s="131"/>
      <c r="C26" s="131"/>
      <c r="D26" s="131"/>
      <c r="E26" s="131"/>
      <c r="F26" s="131"/>
      <c r="G26" s="131"/>
      <c r="H26" s="131"/>
    </row>
    <row r="27" spans="1:11" ht="13.5" customHeight="1">
      <c r="A27" s="131"/>
      <c r="B27" s="131"/>
      <c r="C27" s="131"/>
      <c r="D27" s="131"/>
      <c r="E27" s="131"/>
      <c r="F27" s="131"/>
      <c r="G27" s="131"/>
      <c r="H27" s="131"/>
    </row>
    <row r="28" spans="1:11" ht="16.5" customHeight="1">
      <c r="A28" s="131"/>
      <c r="B28" s="131"/>
      <c r="C28" s="131"/>
      <c r="D28" s="131"/>
      <c r="E28" s="131"/>
      <c r="F28" s="131"/>
      <c r="G28" s="131"/>
      <c r="H28" s="131"/>
    </row>
    <row r="31" spans="1:11">
      <c r="F31" s="49"/>
      <c r="G31" s="49"/>
      <c r="H31" s="49"/>
    </row>
    <row r="32" spans="1:11">
      <c r="F32" s="49"/>
      <c r="G32" s="49"/>
      <c r="H32" s="49"/>
    </row>
    <row r="33" spans="5:8">
      <c r="E33" s="75"/>
      <c r="F33" s="50"/>
      <c r="G33" s="50"/>
      <c r="H33" s="50"/>
    </row>
    <row r="34" spans="5:8">
      <c r="E34" s="75"/>
      <c r="F34" s="49"/>
      <c r="G34" s="49"/>
      <c r="H34" s="49"/>
    </row>
    <row r="35" spans="5:8">
      <c r="E35" s="75"/>
      <c r="F35" s="49"/>
      <c r="G35" s="49"/>
      <c r="H35" s="49"/>
    </row>
    <row r="36" spans="5:8">
      <c r="E36" s="75"/>
      <c r="F36" s="49"/>
      <c r="G36" s="49"/>
      <c r="H36" s="49"/>
    </row>
    <row r="37" spans="5:8">
      <c r="E37" s="75"/>
      <c r="F37" s="49"/>
      <c r="G37" s="49"/>
      <c r="H37" s="49"/>
    </row>
    <row r="38" spans="5:8">
      <c r="E38" s="75"/>
    </row>
    <row r="43" spans="5:8">
      <c r="F43" s="49"/>
    </row>
    <row r="44" spans="5:8">
      <c r="F44" s="49"/>
    </row>
    <row r="45" spans="5:8">
      <c r="F45" s="49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4:E24"/>
    <mergeCell ref="A26:H28"/>
    <mergeCell ref="A18:H18"/>
    <mergeCell ref="A20:E20"/>
    <mergeCell ref="A21:E21"/>
    <mergeCell ref="A22:E22"/>
    <mergeCell ref="A23:H2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1"/>
  <sheetViews>
    <sheetView zoomScaleNormal="100" workbookViewId="0">
      <selection activeCell="L6" sqref="L6"/>
    </sheetView>
  </sheetViews>
  <sheetFormatPr defaultRowHeight="12.75"/>
  <cols>
    <col min="1" max="1" width="34" style="2" customWidth="1"/>
    <col min="2" max="2" width="18.28515625" style="2" customWidth="1"/>
    <col min="3" max="3" width="18" style="2" customWidth="1"/>
    <col min="4" max="4" width="18.7109375" style="2" customWidth="1"/>
    <col min="5" max="5" width="17.28515625" style="2" customWidth="1"/>
    <col min="6" max="6" width="20.7109375" style="2" customWidth="1"/>
    <col min="7" max="7" width="17.140625" style="2" customWidth="1"/>
    <col min="8" max="8" width="16.85546875" style="2" customWidth="1"/>
    <col min="9" max="9" width="26.140625" style="2" customWidth="1"/>
    <col min="10" max="10" width="17.7109375" style="2" customWidth="1"/>
    <col min="11" max="11" width="8.140625" style="2" customWidth="1"/>
    <col min="12" max="16384" width="9.140625" style="2"/>
  </cols>
  <sheetData>
    <row r="1" spans="1:11" ht="29.25" customHeight="1">
      <c r="I1" s="154"/>
      <c r="J1" s="154"/>
    </row>
    <row r="2" spans="1:11" s="3" customFormat="1" ht="20.25">
      <c r="A2" s="155" t="s">
        <v>69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1" s="3" customFormat="1" ht="13.5" customHeight="1">
      <c r="A3" s="156"/>
      <c r="B3" s="157"/>
      <c r="C3" s="157"/>
      <c r="D3" s="157"/>
      <c r="E3" s="157"/>
      <c r="F3" s="157"/>
      <c r="G3" s="157"/>
      <c r="H3" s="157"/>
      <c r="I3" s="157"/>
      <c r="J3" s="157"/>
      <c r="K3" s="4"/>
    </row>
    <row r="4" spans="1:11" s="3" customFormat="1" ht="13.5" customHeight="1"/>
    <row r="5" spans="1:11" s="3" customFormat="1" ht="18" customHeight="1" thickBot="1">
      <c r="J5" s="5" t="s">
        <v>727</v>
      </c>
    </row>
    <row r="6" spans="1:11" s="3" customFormat="1" ht="16.5" thickBot="1">
      <c r="A6" s="6" t="s">
        <v>17</v>
      </c>
      <c r="B6" s="158"/>
      <c r="C6" s="159"/>
      <c r="D6" s="159"/>
      <c r="E6" s="160"/>
      <c r="F6" s="160"/>
      <c r="G6" s="160"/>
      <c r="H6" s="160"/>
      <c r="I6" s="160"/>
      <c r="J6" s="161"/>
    </row>
    <row r="7" spans="1:11" s="3" customFormat="1" ht="15.75" customHeight="1">
      <c r="A7" s="7" t="s">
        <v>18</v>
      </c>
      <c r="B7" s="162" t="s">
        <v>19</v>
      </c>
      <c r="C7" s="164" t="s">
        <v>20</v>
      </c>
      <c r="D7" s="164" t="s">
        <v>21</v>
      </c>
      <c r="E7" s="166" t="s">
        <v>6</v>
      </c>
      <c r="F7" s="166" t="s">
        <v>7</v>
      </c>
      <c r="G7" s="162" t="s">
        <v>8</v>
      </c>
      <c r="H7" s="162" t="s">
        <v>9</v>
      </c>
      <c r="I7" s="162" t="s">
        <v>10</v>
      </c>
      <c r="J7" s="168" t="s">
        <v>61</v>
      </c>
    </row>
    <row r="8" spans="1:11" s="3" customFormat="1" ht="60.75" customHeight="1" thickBot="1">
      <c r="A8" s="8" t="s">
        <v>22</v>
      </c>
      <c r="B8" s="163"/>
      <c r="C8" s="165"/>
      <c r="D8" s="165"/>
      <c r="E8" s="167"/>
      <c r="F8" s="167"/>
      <c r="G8" s="163"/>
      <c r="H8" s="163"/>
      <c r="I8" s="163"/>
      <c r="J8" s="169"/>
    </row>
    <row r="9" spans="1:11" s="3" customFormat="1" ht="25.5" customHeight="1" thickBot="1">
      <c r="A9" s="27" t="s">
        <v>31</v>
      </c>
      <c r="B9" s="30">
        <f>B10+B11+B13</f>
        <v>0</v>
      </c>
      <c r="C9" s="30">
        <f t="shared" ref="C9:J9" si="0">C10+C11+C13</f>
        <v>4334</v>
      </c>
      <c r="D9" s="30">
        <f t="shared" si="0"/>
        <v>1076181</v>
      </c>
      <c r="E9" s="30">
        <f t="shared" si="0"/>
        <v>0</v>
      </c>
      <c r="F9" s="30">
        <f t="shared" si="0"/>
        <v>0</v>
      </c>
      <c r="G9" s="30">
        <f t="shared" si="0"/>
        <v>0</v>
      </c>
      <c r="H9" s="30">
        <f t="shared" si="0"/>
        <v>0</v>
      </c>
      <c r="I9" s="30">
        <f t="shared" si="0"/>
        <v>0</v>
      </c>
      <c r="J9" s="31">
        <f t="shared" si="0"/>
        <v>0</v>
      </c>
    </row>
    <row r="10" spans="1:11" s="3" customFormat="1" ht="39" customHeight="1" thickBot="1">
      <c r="A10" s="28" t="s">
        <v>70</v>
      </c>
      <c r="B10" s="26">
        <v>0</v>
      </c>
      <c r="C10" s="21"/>
      <c r="D10" s="21">
        <v>0</v>
      </c>
      <c r="E10" s="22"/>
      <c r="F10" s="23"/>
      <c r="G10" s="24">
        <v>0</v>
      </c>
      <c r="H10" s="24"/>
      <c r="I10" s="24"/>
      <c r="J10" s="25">
        <v>0</v>
      </c>
    </row>
    <row r="11" spans="1:11" s="3" customFormat="1" ht="39" customHeight="1" thickBot="1">
      <c r="A11" s="28" t="s">
        <v>68</v>
      </c>
      <c r="B11" s="26"/>
      <c r="C11" s="21"/>
      <c r="D11" s="21"/>
      <c r="E11" s="22"/>
      <c r="F11" s="23"/>
      <c r="G11" s="21">
        <v>0</v>
      </c>
      <c r="H11" s="24"/>
      <c r="I11" s="24"/>
      <c r="J11" s="25"/>
    </row>
    <row r="12" spans="1:11" s="3" customFormat="1" ht="39" customHeight="1" thickBot="1">
      <c r="A12" s="39" t="s">
        <v>41</v>
      </c>
      <c r="B12" s="26"/>
      <c r="C12" s="21"/>
      <c r="D12" s="21"/>
      <c r="E12" s="22"/>
      <c r="F12" s="23"/>
      <c r="G12" s="47">
        <v>0</v>
      </c>
      <c r="H12" s="24"/>
      <c r="I12" s="24"/>
      <c r="J12" s="25"/>
    </row>
    <row r="13" spans="1:11" s="3" customFormat="1" ht="39" customHeight="1" thickBot="1">
      <c r="A13" s="28" t="s">
        <v>29</v>
      </c>
      <c r="B13" s="26"/>
      <c r="C13" s="21">
        <f>C14+C15</f>
        <v>4334</v>
      </c>
      <c r="D13" s="21">
        <f>D14+D15</f>
        <v>1076181</v>
      </c>
      <c r="E13" s="22"/>
      <c r="F13" s="23"/>
      <c r="G13" s="24"/>
      <c r="H13" s="24"/>
      <c r="I13" s="24"/>
      <c r="J13" s="25"/>
    </row>
    <row r="14" spans="1:11" s="3" customFormat="1" ht="39" customHeight="1" thickBot="1">
      <c r="A14" s="34" t="s">
        <v>42</v>
      </c>
      <c r="B14" s="26"/>
      <c r="C14" s="41"/>
      <c r="D14" s="41">
        <f>1067355+8826</f>
        <v>1076181</v>
      </c>
      <c r="E14" s="35"/>
      <c r="F14" s="36"/>
      <c r="G14" s="37"/>
      <c r="H14" s="37"/>
      <c r="I14" s="37"/>
      <c r="J14" s="38"/>
    </row>
    <row r="15" spans="1:11" s="3" customFormat="1" ht="39" customHeight="1" thickBot="1">
      <c r="A15" s="34" t="s">
        <v>43</v>
      </c>
      <c r="B15" s="26"/>
      <c r="C15" s="41">
        <v>4334</v>
      </c>
      <c r="D15" s="41"/>
      <c r="E15" s="35"/>
      <c r="F15" s="36"/>
      <c r="G15" s="37"/>
      <c r="H15" s="37"/>
      <c r="I15" s="37"/>
      <c r="J15" s="38"/>
    </row>
    <row r="16" spans="1:11" s="3" customFormat="1" ht="25.5" customHeight="1" thickBot="1">
      <c r="A16" s="27" t="s">
        <v>32</v>
      </c>
      <c r="B16" s="32">
        <f>B17</f>
        <v>0</v>
      </c>
      <c r="C16" s="32">
        <f t="shared" ref="C16:J16" si="1">C17</f>
        <v>0</v>
      </c>
      <c r="D16" s="32">
        <f t="shared" si="1"/>
        <v>0</v>
      </c>
      <c r="E16" s="32">
        <f t="shared" si="1"/>
        <v>133</v>
      </c>
      <c r="F16" s="32">
        <f t="shared" si="1"/>
        <v>0</v>
      </c>
      <c r="G16" s="32">
        <f t="shared" si="1"/>
        <v>0</v>
      </c>
      <c r="H16" s="32">
        <f t="shared" si="1"/>
        <v>0</v>
      </c>
      <c r="I16" s="32">
        <f t="shared" si="1"/>
        <v>0</v>
      </c>
      <c r="J16" s="33">
        <f t="shared" si="1"/>
        <v>0</v>
      </c>
    </row>
    <row r="17" spans="1:10" s="3" customFormat="1" ht="39" customHeight="1" thickBot="1">
      <c r="A17" s="28" t="s">
        <v>37</v>
      </c>
      <c r="B17" s="26"/>
      <c r="C17" s="21"/>
      <c r="D17" s="21"/>
      <c r="E17" s="23">
        <f>E18</f>
        <v>133</v>
      </c>
      <c r="F17" s="23"/>
      <c r="G17" s="24"/>
      <c r="H17" s="24"/>
      <c r="I17" s="24"/>
      <c r="J17" s="25"/>
    </row>
    <row r="18" spans="1:10" s="3" customFormat="1" ht="39" customHeight="1" thickBot="1">
      <c r="A18" s="34" t="s">
        <v>44</v>
      </c>
      <c r="B18" s="26"/>
      <c r="C18" s="26"/>
      <c r="D18" s="26"/>
      <c r="E18" s="40">
        <v>133</v>
      </c>
      <c r="F18" s="36"/>
      <c r="G18" s="37"/>
      <c r="H18" s="37"/>
      <c r="I18" s="37"/>
      <c r="J18" s="38"/>
    </row>
    <row r="19" spans="1:10" s="3" customFormat="1" ht="39" customHeight="1" thickBot="1">
      <c r="A19" s="28" t="s">
        <v>45</v>
      </c>
      <c r="B19" s="26"/>
      <c r="C19" s="26"/>
      <c r="D19" s="26"/>
      <c r="E19" s="40"/>
      <c r="F19" s="36"/>
      <c r="G19" s="37"/>
      <c r="H19" s="37"/>
      <c r="I19" s="37"/>
      <c r="J19" s="38"/>
    </row>
    <row r="20" spans="1:10" s="3" customFormat="1" ht="39" customHeight="1" thickBot="1">
      <c r="A20" s="34" t="s">
        <v>46</v>
      </c>
      <c r="B20" s="26"/>
      <c r="C20" s="26"/>
      <c r="D20" s="26"/>
      <c r="E20" s="40"/>
      <c r="F20" s="36"/>
      <c r="G20" s="37"/>
      <c r="H20" s="37"/>
      <c r="I20" s="37"/>
      <c r="J20" s="38"/>
    </row>
    <row r="21" spans="1:10" s="3" customFormat="1" ht="34.5" customHeight="1" thickBot="1">
      <c r="A21" s="27" t="s">
        <v>33</v>
      </c>
      <c r="B21" s="32">
        <f>B22</f>
        <v>83153</v>
      </c>
      <c r="C21" s="32">
        <f t="shared" ref="C21:J21" si="2">C22</f>
        <v>0</v>
      </c>
      <c r="D21" s="32">
        <f t="shared" si="2"/>
        <v>0</v>
      </c>
      <c r="E21" s="32">
        <f t="shared" si="2"/>
        <v>0</v>
      </c>
      <c r="F21" s="32">
        <f>F22</f>
        <v>152247</v>
      </c>
      <c r="G21" s="32">
        <f t="shared" si="2"/>
        <v>0</v>
      </c>
      <c r="H21" s="32">
        <f t="shared" si="2"/>
        <v>0</v>
      </c>
      <c r="I21" s="32">
        <f t="shared" si="2"/>
        <v>0</v>
      </c>
      <c r="J21" s="33">
        <f t="shared" si="2"/>
        <v>0</v>
      </c>
    </row>
    <row r="22" spans="1:10" s="3" customFormat="1" ht="39" customHeight="1" thickBot="1">
      <c r="A22" s="28" t="s">
        <v>28</v>
      </c>
      <c r="B22" s="23">
        <f>B23+B24+B25</f>
        <v>83153</v>
      </c>
      <c r="C22" s="21"/>
      <c r="D22" s="21"/>
      <c r="E22" s="22"/>
      <c r="F22" s="23">
        <f>F23+F24+F25</f>
        <v>152247</v>
      </c>
      <c r="G22" s="24"/>
      <c r="H22" s="23">
        <v>0</v>
      </c>
      <c r="I22" s="24"/>
      <c r="J22" s="25"/>
    </row>
    <row r="23" spans="1:10" s="3" customFormat="1" ht="39" customHeight="1" thickBot="1">
      <c r="A23" s="34" t="s">
        <v>47</v>
      </c>
      <c r="B23" s="26">
        <v>78930</v>
      </c>
      <c r="C23" s="26"/>
      <c r="D23" s="26"/>
      <c r="E23" s="35"/>
      <c r="F23" s="40">
        <v>151053</v>
      </c>
      <c r="G23" s="37"/>
      <c r="H23" s="37"/>
      <c r="I23" s="37"/>
      <c r="J23" s="38"/>
    </row>
    <row r="24" spans="1:10" s="3" customFormat="1" ht="39" customHeight="1" thickBot="1">
      <c r="A24" s="34" t="s">
        <v>54</v>
      </c>
      <c r="B24" s="26"/>
      <c r="C24" s="26"/>
      <c r="D24" s="26"/>
      <c r="E24" s="35"/>
      <c r="F24" s="40">
        <v>1194</v>
      </c>
      <c r="G24" s="37"/>
      <c r="H24" s="37"/>
      <c r="I24" s="37"/>
      <c r="J24" s="38"/>
    </row>
    <row r="25" spans="1:10" s="3" customFormat="1" ht="39" customHeight="1" thickBot="1">
      <c r="A25" s="34" t="s">
        <v>48</v>
      </c>
      <c r="B25" s="26">
        <v>4223</v>
      </c>
      <c r="C25" s="26"/>
      <c r="D25" s="26"/>
      <c r="E25" s="35"/>
      <c r="F25" s="40">
        <v>0</v>
      </c>
      <c r="G25" s="37"/>
      <c r="H25" s="40">
        <v>0</v>
      </c>
      <c r="I25" s="37"/>
      <c r="J25" s="38"/>
    </row>
    <row r="26" spans="1:10" s="3" customFormat="1" ht="33.75" customHeight="1" thickBot="1">
      <c r="A26" s="27" t="s">
        <v>34</v>
      </c>
      <c r="B26" s="32">
        <f>B27</f>
        <v>0</v>
      </c>
      <c r="C26" s="32">
        <f t="shared" ref="C26:I26" si="3">C27</f>
        <v>0</v>
      </c>
      <c r="D26" s="32">
        <f t="shared" si="3"/>
        <v>0</v>
      </c>
      <c r="E26" s="32">
        <f>E27</f>
        <v>4920</v>
      </c>
      <c r="F26" s="32">
        <f t="shared" si="3"/>
        <v>0</v>
      </c>
      <c r="G26" s="32">
        <f t="shared" si="3"/>
        <v>0</v>
      </c>
      <c r="H26" s="32">
        <f>H27+H29</f>
        <v>1991</v>
      </c>
      <c r="I26" s="32">
        <f t="shared" si="3"/>
        <v>0</v>
      </c>
      <c r="J26" s="33">
        <v>0</v>
      </c>
    </row>
    <row r="27" spans="1:10" s="3" customFormat="1" ht="39" customHeight="1" thickBot="1">
      <c r="A27" s="28" t="s">
        <v>38</v>
      </c>
      <c r="B27" s="26"/>
      <c r="C27" s="21"/>
      <c r="D27" s="21"/>
      <c r="E27" s="23">
        <f>E28</f>
        <v>4920</v>
      </c>
      <c r="F27" s="23"/>
      <c r="G27" s="24"/>
      <c r="H27" s="24"/>
      <c r="I27" s="24"/>
      <c r="J27" s="25"/>
    </row>
    <row r="28" spans="1:10" s="3" customFormat="1" ht="39" customHeight="1" thickBot="1">
      <c r="A28" s="34" t="s">
        <v>49</v>
      </c>
      <c r="B28" s="26"/>
      <c r="C28" s="21"/>
      <c r="D28" s="21"/>
      <c r="E28" s="42">
        <v>4920</v>
      </c>
      <c r="F28" s="23"/>
      <c r="G28" s="24"/>
      <c r="H28" s="24"/>
      <c r="I28" s="24"/>
      <c r="J28" s="25"/>
    </row>
    <row r="29" spans="1:10" s="3" customFormat="1" ht="39" customHeight="1" thickBot="1">
      <c r="A29" s="28" t="s">
        <v>30</v>
      </c>
      <c r="B29" s="26"/>
      <c r="C29" s="21"/>
      <c r="D29" s="21"/>
      <c r="E29" s="22"/>
      <c r="F29" s="23"/>
      <c r="G29" s="24"/>
      <c r="H29" s="21">
        <f>H30+H31</f>
        <v>1991</v>
      </c>
      <c r="I29" s="24"/>
      <c r="J29" s="25"/>
    </row>
    <row r="30" spans="1:10" s="3" customFormat="1" ht="39" customHeight="1" thickBot="1">
      <c r="A30" s="34" t="s">
        <v>50</v>
      </c>
      <c r="B30" s="26"/>
      <c r="C30" s="26"/>
      <c r="D30" s="26"/>
      <c r="E30" s="35"/>
      <c r="F30" s="36"/>
      <c r="G30" s="37"/>
      <c r="H30" s="41">
        <v>1991</v>
      </c>
      <c r="I30" s="37"/>
      <c r="J30" s="38"/>
    </row>
    <row r="31" spans="1:10" s="3" customFormat="1" ht="39" customHeight="1" thickBot="1">
      <c r="A31" s="34" t="s">
        <v>51</v>
      </c>
      <c r="B31" s="26"/>
      <c r="C31" s="26"/>
      <c r="D31" s="26"/>
      <c r="E31" s="35"/>
      <c r="F31" s="36"/>
      <c r="G31" s="37"/>
      <c r="H31" s="41">
        <v>0</v>
      </c>
      <c r="I31" s="37"/>
      <c r="J31" s="38"/>
    </row>
    <row r="32" spans="1:10" s="3" customFormat="1" ht="27" customHeight="1" thickBot="1">
      <c r="A32" s="27" t="s">
        <v>35</v>
      </c>
      <c r="B32" s="32">
        <f>B33</f>
        <v>59806</v>
      </c>
      <c r="C32" s="32">
        <f t="shared" ref="C32:J32" si="4">C33</f>
        <v>0</v>
      </c>
      <c r="D32" s="32">
        <f t="shared" si="4"/>
        <v>0</v>
      </c>
      <c r="E32" s="32">
        <f t="shared" si="4"/>
        <v>0</v>
      </c>
      <c r="F32" s="32">
        <f t="shared" si="4"/>
        <v>0</v>
      </c>
      <c r="G32" s="32">
        <f t="shared" si="4"/>
        <v>0</v>
      </c>
      <c r="H32" s="32">
        <f t="shared" si="4"/>
        <v>0</v>
      </c>
      <c r="I32" s="32">
        <f t="shared" si="4"/>
        <v>0</v>
      </c>
      <c r="J32" s="33">
        <f t="shared" si="4"/>
        <v>0</v>
      </c>
    </row>
    <row r="33" spans="1:11" s="3" customFormat="1" ht="54" customHeight="1" thickBot="1">
      <c r="A33" s="28" t="s">
        <v>36</v>
      </c>
      <c r="B33" s="26">
        <f>B34</f>
        <v>59806</v>
      </c>
      <c r="C33" s="21"/>
      <c r="D33" s="21"/>
      <c r="E33" s="22"/>
      <c r="F33" s="23"/>
      <c r="G33" s="24"/>
      <c r="H33" s="24"/>
      <c r="I33" s="24"/>
      <c r="J33" s="25"/>
    </row>
    <row r="34" spans="1:11" s="3" customFormat="1" ht="54" customHeight="1" thickBot="1">
      <c r="A34" s="34" t="s">
        <v>53</v>
      </c>
      <c r="B34" s="41">
        <f>929+22311+133+32916+3517</f>
        <v>59806</v>
      </c>
      <c r="C34" s="26"/>
      <c r="D34" s="26"/>
      <c r="E34" s="35"/>
      <c r="F34" s="36"/>
      <c r="G34" s="37"/>
      <c r="H34" s="37"/>
      <c r="I34" s="37"/>
      <c r="J34" s="38"/>
    </row>
    <row r="35" spans="1:11" s="3" customFormat="1" ht="27.75" customHeight="1" thickBot="1">
      <c r="A35" s="27" t="s">
        <v>39</v>
      </c>
      <c r="B35" s="32">
        <f>B36</f>
        <v>0</v>
      </c>
      <c r="C35" s="32">
        <f t="shared" ref="C35:J35" si="5">C36</f>
        <v>0</v>
      </c>
      <c r="D35" s="32">
        <f t="shared" si="5"/>
        <v>0</v>
      </c>
      <c r="E35" s="32">
        <f t="shared" si="5"/>
        <v>0</v>
      </c>
      <c r="F35" s="32">
        <f t="shared" si="5"/>
        <v>133</v>
      </c>
      <c r="G35" s="32">
        <f t="shared" si="5"/>
        <v>0</v>
      </c>
      <c r="H35" s="32">
        <f t="shared" si="5"/>
        <v>0</v>
      </c>
      <c r="I35" s="32">
        <f t="shared" si="5"/>
        <v>0</v>
      </c>
      <c r="J35" s="33">
        <f t="shared" si="5"/>
        <v>0</v>
      </c>
      <c r="K35" s="29"/>
    </row>
    <row r="36" spans="1:11" s="3" customFormat="1" ht="34.5" customHeight="1" thickBot="1">
      <c r="A36" s="28" t="s">
        <v>40</v>
      </c>
      <c r="B36" s="26"/>
      <c r="C36" s="21"/>
      <c r="D36" s="21"/>
      <c r="E36" s="23">
        <f>E37</f>
        <v>0</v>
      </c>
      <c r="F36" s="23">
        <f>F37</f>
        <v>133</v>
      </c>
      <c r="G36" s="24"/>
      <c r="H36" s="24"/>
      <c r="I36" s="23">
        <f>I37</f>
        <v>0</v>
      </c>
      <c r="J36" s="25"/>
    </row>
    <row r="37" spans="1:11" s="3" customFormat="1" ht="34.5" customHeight="1" thickBot="1">
      <c r="A37" s="34" t="s">
        <v>52</v>
      </c>
      <c r="B37" s="43"/>
      <c r="C37" s="44"/>
      <c r="D37" s="44"/>
      <c r="E37" s="48">
        <v>0</v>
      </c>
      <c r="F37" s="48">
        <v>133</v>
      </c>
      <c r="G37" s="45"/>
      <c r="H37" s="45"/>
      <c r="I37" s="48">
        <v>0</v>
      </c>
      <c r="J37" s="46"/>
    </row>
    <row r="38" spans="1:11" s="3" customFormat="1" ht="27.75" customHeight="1" thickBot="1">
      <c r="A38" s="27" t="s">
        <v>60</v>
      </c>
      <c r="B38" s="32"/>
      <c r="C38" s="32"/>
      <c r="D38" s="32">
        <v>6237</v>
      </c>
      <c r="E38" s="32">
        <v>663</v>
      </c>
      <c r="F38" s="32">
        <v>1991</v>
      </c>
      <c r="G38" s="32"/>
      <c r="H38" s="32"/>
      <c r="I38" s="32"/>
      <c r="J38" s="33">
        <f>663+1991+D38</f>
        <v>8891</v>
      </c>
      <c r="K38" s="29"/>
    </row>
    <row r="39" spans="1:11" s="3" customFormat="1" ht="30" customHeight="1" thickBot="1">
      <c r="A39" s="16" t="s">
        <v>11</v>
      </c>
      <c r="B39" s="19">
        <f>B9+B16+B21+B26+B32+B35</f>
        <v>142959</v>
      </c>
      <c r="C39" s="19">
        <f t="shared" ref="C39:H39" si="6">C9+C16+C21+C26+C32+C35</f>
        <v>4334</v>
      </c>
      <c r="D39" s="19">
        <f t="shared" si="6"/>
        <v>1076181</v>
      </c>
      <c r="E39" s="19">
        <f>E9+E16+E21+E26+E32+E35</f>
        <v>5053</v>
      </c>
      <c r="F39" s="19">
        <f>F9+F16+F21+F26+F32+F35</f>
        <v>152380</v>
      </c>
      <c r="G39" s="19">
        <f t="shared" si="6"/>
        <v>0</v>
      </c>
      <c r="H39" s="19">
        <f t="shared" si="6"/>
        <v>1991</v>
      </c>
      <c r="I39" s="19">
        <f t="shared" ref="I39" si="7">I9+I16+I21+I26+I32+I35</f>
        <v>0</v>
      </c>
      <c r="J39" s="19">
        <f>J38+J10</f>
        <v>8891</v>
      </c>
    </row>
    <row r="40" spans="1:11" s="3" customFormat="1" ht="30" customHeight="1" thickBot="1">
      <c r="A40" s="20" t="s">
        <v>27</v>
      </c>
      <c r="B40" s="170">
        <f>B39+C39+D39+E39+F39+G39+H39+I39+J39</f>
        <v>1391789</v>
      </c>
      <c r="C40" s="170"/>
      <c r="D40" s="170"/>
      <c r="E40" s="170"/>
      <c r="F40" s="170"/>
      <c r="G40" s="170"/>
      <c r="H40" s="170"/>
      <c r="I40" s="170"/>
      <c r="J40" s="171"/>
    </row>
    <row r="41" spans="1:11" s="3" customFormat="1" ht="15"/>
    <row r="42" spans="1:11" s="3" customFormat="1" ht="15"/>
    <row r="43" spans="1:11" s="3" customFormat="1" ht="15"/>
    <row r="44" spans="1:11" s="3" customFormat="1" ht="15"/>
    <row r="45" spans="1:11" s="3" customFormat="1" ht="15"/>
    <row r="46" spans="1:11" s="3" customFormat="1" ht="15"/>
    <row r="47" spans="1:11" s="3" customFormat="1" ht="15"/>
    <row r="48" spans="1:11" s="3" customFormat="1" ht="15"/>
    <row r="49" spans="1:10" s="3" customFormat="1" ht="15"/>
    <row r="50" spans="1:10" s="3" customFormat="1" ht="15"/>
    <row r="51" spans="1:10" s="3" customFormat="1" ht="15"/>
    <row r="52" spans="1:10" s="3" customFormat="1" ht="15"/>
    <row r="53" spans="1:10" s="3" customFormat="1" ht="15"/>
    <row r="54" spans="1:10" s="3" customFormat="1" ht="15"/>
    <row r="55" spans="1:10" s="3" customFormat="1" ht="15"/>
    <row r="56" spans="1:10" s="3" customFormat="1" ht="15"/>
    <row r="57" spans="1:10" s="3" customFormat="1" ht="15"/>
    <row r="58" spans="1:10" s="3" customFormat="1" ht="15"/>
    <row r="59" spans="1:10" s="3" customFormat="1" ht="15"/>
    <row r="60" spans="1:10" s="3" customFormat="1" ht="15"/>
    <row r="61" spans="1:10" s="3" customFormat="1" ht="32.25" customHeight="1"/>
    <row r="62" spans="1:10" s="3" customFormat="1" ht="20.25">
      <c r="A62" s="155" t="s">
        <v>72</v>
      </c>
      <c r="B62" s="155"/>
      <c r="C62" s="155"/>
      <c r="D62" s="155"/>
      <c r="E62" s="155"/>
      <c r="F62" s="155"/>
      <c r="G62" s="155"/>
      <c r="H62" s="155"/>
      <c r="I62" s="155"/>
      <c r="J62" s="155"/>
    </row>
    <row r="63" spans="1:10" s="3" customFormat="1" ht="11.25" customHeight="1"/>
    <row r="64" spans="1:10" s="3" customFormat="1" ht="15.75" thickBot="1">
      <c r="J64" s="5" t="s">
        <v>71</v>
      </c>
    </row>
    <row r="65" spans="1:11" s="3" customFormat="1" ht="16.5" thickBot="1">
      <c r="A65" s="6" t="s">
        <v>17</v>
      </c>
      <c r="B65" s="158" t="s">
        <v>64</v>
      </c>
      <c r="C65" s="159"/>
      <c r="D65" s="159"/>
      <c r="E65" s="160"/>
      <c r="F65" s="160"/>
      <c r="G65" s="160"/>
      <c r="H65" s="160"/>
      <c r="I65" s="160"/>
      <c r="J65" s="161"/>
    </row>
    <row r="66" spans="1:11" s="3" customFormat="1" ht="15.75" customHeight="1">
      <c r="A66" s="7" t="s">
        <v>18</v>
      </c>
      <c r="B66" s="162" t="s">
        <v>19</v>
      </c>
      <c r="C66" s="164" t="s">
        <v>20</v>
      </c>
      <c r="D66" s="164" t="s">
        <v>21</v>
      </c>
      <c r="E66" s="166" t="s">
        <v>6</v>
      </c>
      <c r="F66" s="166" t="s">
        <v>7</v>
      </c>
      <c r="G66" s="162" t="s">
        <v>8</v>
      </c>
      <c r="H66" s="162" t="s">
        <v>9</v>
      </c>
      <c r="I66" s="162" t="s">
        <v>10</v>
      </c>
      <c r="J66" s="168" t="s">
        <v>61</v>
      </c>
    </row>
    <row r="67" spans="1:11" s="3" customFormat="1" ht="60.75" customHeight="1" thickBot="1">
      <c r="A67" s="8" t="s">
        <v>22</v>
      </c>
      <c r="B67" s="163"/>
      <c r="C67" s="165"/>
      <c r="D67" s="165"/>
      <c r="E67" s="167"/>
      <c r="F67" s="167"/>
      <c r="G67" s="163"/>
      <c r="H67" s="163"/>
      <c r="I67" s="163"/>
      <c r="J67" s="169"/>
    </row>
    <row r="68" spans="1:11" s="3" customFormat="1" ht="36" customHeight="1" thickBot="1">
      <c r="A68" s="34" t="s">
        <v>31</v>
      </c>
      <c r="B68" s="9"/>
      <c r="C68" s="9">
        <v>4419</v>
      </c>
      <c r="D68" s="9">
        <f>1088707+9003</f>
        <v>1097710</v>
      </c>
      <c r="E68" s="10"/>
      <c r="F68" s="11"/>
      <c r="G68" s="12">
        <v>0</v>
      </c>
      <c r="H68" s="12"/>
      <c r="I68" s="12"/>
      <c r="J68" s="13"/>
    </row>
    <row r="69" spans="1:11" s="3" customFormat="1" ht="30" customHeight="1" thickBot="1">
      <c r="A69" s="34" t="s">
        <v>32</v>
      </c>
      <c r="B69" s="14"/>
      <c r="C69" s="14"/>
      <c r="D69" s="14"/>
      <c r="E69" s="14">
        <v>135</v>
      </c>
      <c r="F69" s="14"/>
      <c r="G69" s="14"/>
      <c r="H69" s="14"/>
      <c r="I69" s="14"/>
      <c r="J69" s="15"/>
    </row>
    <row r="70" spans="1:11" s="3" customFormat="1" ht="39" customHeight="1" thickBot="1">
      <c r="A70" s="34" t="s">
        <v>33</v>
      </c>
      <c r="B70" s="14"/>
      <c r="C70" s="14"/>
      <c r="D70" s="14"/>
      <c r="E70" s="14"/>
      <c r="F70" s="14">
        <f>154113+1354</f>
        <v>155467</v>
      </c>
      <c r="G70" s="14"/>
      <c r="H70" s="14"/>
      <c r="I70" s="14"/>
      <c r="J70" s="15"/>
    </row>
    <row r="71" spans="1:11" s="3" customFormat="1" ht="36" customHeight="1" thickBot="1">
      <c r="A71" s="34" t="s">
        <v>34</v>
      </c>
      <c r="B71" s="14"/>
      <c r="C71" s="14"/>
      <c r="D71" s="14"/>
      <c r="E71" s="14">
        <v>4883</v>
      </c>
      <c r="F71" s="14"/>
      <c r="G71" s="14"/>
      <c r="H71" s="14">
        <v>1991</v>
      </c>
      <c r="I71" s="14"/>
      <c r="J71" s="15">
        <v>0</v>
      </c>
    </row>
    <row r="72" spans="1:11" s="3" customFormat="1" ht="33" customHeight="1" thickBot="1">
      <c r="A72" s="34" t="s">
        <v>35</v>
      </c>
      <c r="B72" s="14">
        <f>948+22756+135+33573+3517+74005</f>
        <v>134934</v>
      </c>
      <c r="C72" s="14"/>
      <c r="D72" s="14"/>
      <c r="E72" s="14"/>
      <c r="F72" s="14"/>
      <c r="G72" s="14"/>
      <c r="H72" s="14"/>
      <c r="I72" s="14"/>
      <c r="J72" s="15"/>
    </row>
    <row r="73" spans="1:11" s="3" customFormat="1" ht="36" customHeight="1" thickBot="1">
      <c r="A73" s="34" t="s">
        <v>39</v>
      </c>
      <c r="B73" s="14"/>
      <c r="C73" s="14"/>
      <c r="D73" s="14"/>
      <c r="E73" s="14">
        <v>0</v>
      </c>
      <c r="F73" s="14"/>
      <c r="G73" s="14"/>
      <c r="H73" s="14"/>
      <c r="I73" s="14"/>
      <c r="J73" s="15"/>
    </row>
    <row r="74" spans="1:11" s="3" customFormat="1" ht="27.75" customHeight="1" thickBot="1">
      <c r="A74" s="27" t="s">
        <v>60</v>
      </c>
      <c r="B74" s="32"/>
      <c r="C74" s="32"/>
      <c r="D74" s="32"/>
      <c r="E74" s="32">
        <v>771</v>
      </c>
      <c r="F74" s="32">
        <v>1991</v>
      </c>
      <c r="G74" s="32"/>
      <c r="H74" s="32"/>
      <c r="I74" s="32"/>
      <c r="J74" s="33">
        <f>E74+F74</f>
        <v>2762</v>
      </c>
      <c r="K74" s="29"/>
    </row>
    <row r="75" spans="1:11" s="3" customFormat="1" ht="30" customHeight="1" thickBot="1">
      <c r="A75" s="16" t="s">
        <v>11</v>
      </c>
      <c r="B75" s="17">
        <f>SUM(B68:B73)</f>
        <v>134934</v>
      </c>
      <c r="C75" s="18">
        <f>SUM(C68:C73)</f>
        <v>4419</v>
      </c>
      <c r="D75" s="17">
        <f>SUM(D68:D73)</f>
        <v>1097710</v>
      </c>
      <c r="E75" s="19">
        <f>SUM(E68:E73)</f>
        <v>5018</v>
      </c>
      <c r="F75" s="17">
        <f>SUM(F68:F73)</f>
        <v>155467</v>
      </c>
      <c r="G75" s="17">
        <f t="shared" ref="G75:I75" si="8">SUM(G68:G73)</f>
        <v>0</v>
      </c>
      <c r="H75" s="17">
        <f t="shared" si="8"/>
        <v>1991</v>
      </c>
      <c r="I75" s="17">
        <f t="shared" si="8"/>
        <v>0</v>
      </c>
      <c r="J75" s="17">
        <f>SUM(J68:J73)+J74</f>
        <v>2762</v>
      </c>
    </row>
    <row r="76" spans="1:11" s="3" customFormat="1" ht="30" customHeight="1" thickBot="1">
      <c r="A76" s="20" t="s">
        <v>27</v>
      </c>
      <c r="B76" s="172">
        <f>B75+C75+D75+E75+F75+G75+H75+I75+J75</f>
        <v>1402301</v>
      </c>
      <c r="C76" s="173"/>
      <c r="D76" s="173"/>
      <c r="E76" s="173"/>
      <c r="F76" s="173"/>
      <c r="G76" s="173"/>
      <c r="H76" s="173"/>
      <c r="I76" s="173"/>
      <c r="J76" s="174"/>
    </row>
    <row r="77" spans="1:11" s="3" customFormat="1" ht="15.75" thickBot="1"/>
    <row r="78" spans="1:11" s="3" customFormat="1" ht="16.5" thickBot="1">
      <c r="A78" s="6" t="s">
        <v>17</v>
      </c>
      <c r="B78" s="158" t="s">
        <v>73</v>
      </c>
      <c r="C78" s="159"/>
      <c r="D78" s="159"/>
      <c r="E78" s="160"/>
      <c r="F78" s="160"/>
      <c r="G78" s="160"/>
      <c r="H78" s="160"/>
      <c r="I78" s="160"/>
      <c r="J78" s="161"/>
    </row>
    <row r="79" spans="1:11" s="3" customFormat="1" ht="15.75" customHeight="1">
      <c r="A79" s="7" t="s">
        <v>18</v>
      </c>
      <c r="B79" s="162" t="s">
        <v>19</v>
      </c>
      <c r="C79" s="164" t="s">
        <v>20</v>
      </c>
      <c r="D79" s="164" t="s">
        <v>21</v>
      </c>
      <c r="E79" s="166" t="s">
        <v>6</v>
      </c>
      <c r="F79" s="166" t="s">
        <v>7</v>
      </c>
      <c r="G79" s="162" t="s">
        <v>8</v>
      </c>
      <c r="H79" s="162" t="s">
        <v>9</v>
      </c>
      <c r="I79" s="162" t="s">
        <v>10</v>
      </c>
      <c r="J79" s="168" t="s">
        <v>61</v>
      </c>
    </row>
    <row r="80" spans="1:11" s="3" customFormat="1" ht="60.75" customHeight="1" thickBot="1">
      <c r="A80" s="8" t="s">
        <v>22</v>
      </c>
      <c r="B80" s="163"/>
      <c r="C80" s="165"/>
      <c r="D80" s="165"/>
      <c r="E80" s="167"/>
      <c r="F80" s="167"/>
      <c r="G80" s="163"/>
      <c r="H80" s="163"/>
      <c r="I80" s="163"/>
      <c r="J80" s="169"/>
    </row>
    <row r="81" spans="1:11" s="3" customFormat="1" ht="34.5" customHeight="1" thickBot="1">
      <c r="A81" s="34" t="s">
        <v>31</v>
      </c>
      <c r="B81" s="9"/>
      <c r="C81" s="9">
        <v>4509</v>
      </c>
      <c r="D81" s="9">
        <f>1110480+9183</f>
        <v>1119663</v>
      </c>
      <c r="E81" s="10"/>
      <c r="F81" s="11"/>
      <c r="G81" s="12">
        <v>0</v>
      </c>
      <c r="H81" s="12"/>
      <c r="I81" s="12"/>
      <c r="J81" s="13"/>
    </row>
    <row r="82" spans="1:11" s="3" customFormat="1" ht="30" customHeight="1" thickBot="1">
      <c r="A82" s="34" t="s">
        <v>32</v>
      </c>
      <c r="B82" s="14"/>
      <c r="C82" s="14"/>
      <c r="D82" s="14"/>
      <c r="E82" s="14">
        <v>138</v>
      </c>
      <c r="F82" s="14"/>
      <c r="G82" s="14"/>
      <c r="H82" s="14"/>
      <c r="I82" s="14"/>
      <c r="J82" s="15"/>
    </row>
    <row r="83" spans="1:11" s="3" customFormat="1" ht="36.75" customHeight="1" thickBot="1">
      <c r="A83" s="34" t="s">
        <v>33</v>
      </c>
      <c r="B83" s="14"/>
      <c r="C83" s="14"/>
      <c r="D83" s="14"/>
      <c r="E83" s="14"/>
      <c r="F83" s="14">
        <f>157233+1381</f>
        <v>158614</v>
      </c>
      <c r="G83" s="14"/>
      <c r="H83" s="14"/>
      <c r="I83" s="14"/>
      <c r="J83" s="15"/>
    </row>
    <row r="84" spans="1:11" s="3" customFormat="1" ht="37.5" customHeight="1" thickBot="1">
      <c r="A84" s="34" t="s">
        <v>34</v>
      </c>
      <c r="B84" s="14"/>
      <c r="C84" s="14"/>
      <c r="D84" s="14"/>
      <c r="E84" s="14">
        <f>4980</f>
        <v>4980</v>
      </c>
      <c r="F84" s="14"/>
      <c r="G84" s="14"/>
      <c r="H84" s="14">
        <v>1991</v>
      </c>
      <c r="I84" s="14"/>
      <c r="J84" s="15">
        <v>0</v>
      </c>
    </row>
    <row r="85" spans="1:11" s="3" customFormat="1" ht="34.5" customHeight="1" thickBot="1">
      <c r="A85" s="34" t="s">
        <v>35</v>
      </c>
      <c r="B85" s="14">
        <f>966+23212+138+34245+75485+3517+0</f>
        <v>137563</v>
      </c>
      <c r="C85" s="14"/>
      <c r="D85" s="14"/>
      <c r="E85" s="14"/>
      <c r="F85" s="14"/>
      <c r="G85" s="14"/>
      <c r="H85" s="14"/>
      <c r="I85" s="14"/>
      <c r="J85" s="15"/>
    </row>
    <row r="86" spans="1:11" s="3" customFormat="1" ht="35.25" customHeight="1" thickBot="1">
      <c r="A86" s="34" t="s">
        <v>39</v>
      </c>
      <c r="B86" s="14"/>
      <c r="C86" s="14"/>
      <c r="D86" s="14"/>
      <c r="E86" s="14">
        <v>0</v>
      </c>
      <c r="F86" s="14"/>
      <c r="G86" s="14"/>
      <c r="H86" s="14"/>
      <c r="I86" s="14"/>
      <c r="J86" s="15"/>
    </row>
    <row r="87" spans="1:11" s="3" customFormat="1" ht="27.75" customHeight="1" thickBot="1">
      <c r="A87" s="27" t="s">
        <v>60</v>
      </c>
      <c r="B87" s="32"/>
      <c r="C87" s="32"/>
      <c r="D87" s="32"/>
      <c r="E87" s="32">
        <v>748</v>
      </c>
      <c r="F87" s="32">
        <v>1991</v>
      </c>
      <c r="G87" s="32"/>
      <c r="H87" s="32"/>
      <c r="I87" s="32"/>
      <c r="J87" s="33">
        <f>E87+F87</f>
        <v>2739</v>
      </c>
      <c r="K87" s="29"/>
    </row>
    <row r="88" spans="1:11" s="3" customFormat="1" ht="30" customHeight="1" thickBot="1">
      <c r="A88" s="16" t="s">
        <v>11</v>
      </c>
      <c r="B88" s="17">
        <f>SUM(B81:B86)</f>
        <v>137563</v>
      </c>
      <c r="C88" s="18">
        <f>SUM(C81:C86)</f>
        <v>4509</v>
      </c>
      <c r="D88" s="17">
        <f>SUM(D81:D86)</f>
        <v>1119663</v>
      </c>
      <c r="E88" s="19">
        <f>SUM(E81:E86)</f>
        <v>5118</v>
      </c>
      <c r="F88" s="17">
        <f>SUM(F81:F86)</f>
        <v>158614</v>
      </c>
      <c r="G88" s="17">
        <f t="shared" ref="G88" si="9">SUM(G81:G86)</f>
        <v>0</v>
      </c>
      <c r="H88" s="17">
        <f t="shared" ref="H88" si="10">SUM(H81:H86)</f>
        <v>1991</v>
      </c>
      <c r="I88" s="17">
        <f t="shared" ref="I88" si="11">SUM(I81:I86)</f>
        <v>0</v>
      </c>
      <c r="J88" s="17">
        <f>SUM(J81:J86)+J87</f>
        <v>2739</v>
      </c>
    </row>
    <row r="89" spans="1:11" s="3" customFormat="1" ht="30" customHeight="1" thickBot="1">
      <c r="A89" s="20" t="s">
        <v>27</v>
      </c>
      <c r="B89" s="172">
        <f>B88+C88+D88+E88+F88+G88+H88+I88+J88+0</f>
        <v>1430197</v>
      </c>
      <c r="C89" s="173"/>
      <c r="D89" s="173"/>
      <c r="E89" s="173"/>
      <c r="F89" s="173"/>
      <c r="G89" s="173"/>
      <c r="H89" s="173"/>
      <c r="I89" s="173"/>
      <c r="J89" s="174"/>
    </row>
    <row r="90" spans="1:11" s="3" customFormat="1" ht="15"/>
    <row r="91" spans="1:11" s="3" customFormat="1" ht="15"/>
  </sheetData>
  <mergeCells count="37">
    <mergeCell ref="B89:J89"/>
    <mergeCell ref="A62:J62"/>
    <mergeCell ref="B76:J76"/>
    <mergeCell ref="B78:J78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B65:J65"/>
    <mergeCell ref="B66:B67"/>
    <mergeCell ref="C66:C67"/>
    <mergeCell ref="I66:I67"/>
    <mergeCell ref="J66:J67"/>
    <mergeCell ref="I7:I8"/>
    <mergeCell ref="J7:J8"/>
    <mergeCell ref="B40:J40"/>
    <mergeCell ref="D66:D67"/>
    <mergeCell ref="E66:E67"/>
    <mergeCell ref="F66:F67"/>
    <mergeCell ref="G66:G67"/>
    <mergeCell ref="H66:H67"/>
    <mergeCell ref="I1:J1"/>
    <mergeCell ref="A2:J2"/>
    <mergeCell ref="A3:J3"/>
    <mergeCell ref="B6:J6"/>
    <mergeCell ref="B7:B8"/>
    <mergeCell ref="C7:C8"/>
    <mergeCell ref="D7:D8"/>
    <mergeCell ref="E7:E8"/>
    <mergeCell ref="F7:F8"/>
    <mergeCell ref="G7:G8"/>
    <mergeCell ref="H7:H8"/>
  </mergeCells>
  <phoneticPr fontId="0" type="noConversion"/>
  <printOptions horizontalCentered="1"/>
  <pageMargins left="0.15748031496062992" right="0.15748031496062992" top="0.31496062992125984" bottom="0.39370078740157483" header="0.23622047244094491" footer="0.31496062992125984"/>
  <pageSetup paperSize="9" scale="65" firstPageNumber="2" orientation="landscape" useFirstPageNumber="1" r:id="rId1"/>
  <headerFooter alignWithMargins="0"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1"/>
  <sheetViews>
    <sheetView workbookViewId="0">
      <selection activeCell="O20" sqref="O20"/>
    </sheetView>
  </sheetViews>
  <sheetFormatPr defaultRowHeight="12.75"/>
  <cols>
    <col min="1" max="1" width="7.42578125" style="2" bestFit="1" customWidth="1"/>
    <col min="2" max="2" width="8.42578125" style="2" bestFit="1" customWidth="1"/>
    <col min="3" max="3" width="8.7109375" style="2" customWidth="1"/>
    <col min="4" max="4" width="30" style="2" customWidth="1"/>
    <col min="5" max="6" width="25.28515625" style="2" hidden="1" customWidth="1"/>
    <col min="7" max="10" width="25.28515625" style="2" customWidth="1"/>
    <col min="11" max="16384" width="9.140625" style="2"/>
  </cols>
  <sheetData>
    <row r="1" spans="1:10" ht="42" customHeight="1">
      <c r="A1" s="142" t="s">
        <v>78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8">
      <c r="A2" s="78"/>
      <c r="B2" s="78"/>
      <c r="C2" s="78"/>
      <c r="D2" s="78"/>
      <c r="E2" s="78"/>
      <c r="F2" s="78"/>
      <c r="G2" s="78"/>
      <c r="H2" s="78"/>
      <c r="I2" s="79"/>
      <c r="J2" s="79"/>
    </row>
    <row r="3" spans="1:10" ht="18" customHeight="1">
      <c r="A3" s="142" t="s">
        <v>79</v>
      </c>
      <c r="B3" s="190"/>
      <c r="C3" s="190"/>
      <c r="D3" s="190"/>
      <c r="E3" s="190"/>
      <c r="F3" s="190"/>
      <c r="G3" s="190"/>
      <c r="H3" s="190"/>
      <c r="I3" s="190"/>
      <c r="J3" s="190"/>
    </row>
    <row r="4" spans="1:10" ht="18">
      <c r="A4" s="78"/>
      <c r="B4" s="78"/>
      <c r="C4" s="78"/>
      <c r="D4" s="78"/>
      <c r="E4" s="78"/>
      <c r="F4" s="78"/>
      <c r="G4" s="78"/>
      <c r="H4" s="78"/>
      <c r="I4" s="79"/>
      <c r="J4" s="79"/>
    </row>
    <row r="5" spans="1:10" ht="25.5">
      <c r="A5" s="191" t="s">
        <v>80</v>
      </c>
      <c r="B5" s="192"/>
      <c r="C5" s="193"/>
      <c r="D5" s="81" t="s">
        <v>25</v>
      </c>
      <c r="E5" s="81" t="s">
        <v>81</v>
      </c>
      <c r="F5" s="82" t="s">
        <v>82</v>
      </c>
      <c r="G5" s="82" t="s">
        <v>83</v>
      </c>
      <c r="H5" s="82" t="s">
        <v>84</v>
      </c>
      <c r="I5" s="82" t="s">
        <v>85</v>
      </c>
      <c r="J5" s="82" t="s">
        <v>86</v>
      </c>
    </row>
    <row r="6" spans="1:10" ht="3.75" customHeight="1">
      <c r="A6" s="83"/>
      <c r="B6" s="84"/>
      <c r="C6" s="85"/>
      <c r="D6" s="81"/>
      <c r="E6" s="81"/>
      <c r="F6" s="81"/>
      <c r="G6" s="82"/>
      <c r="H6" s="82"/>
      <c r="I6" s="82"/>
      <c r="J6" s="82"/>
    </row>
    <row r="7" spans="1:10" ht="33.75" customHeight="1">
      <c r="A7" s="194" t="s">
        <v>87</v>
      </c>
      <c r="B7" s="195"/>
      <c r="C7" s="196"/>
      <c r="D7" s="86" t="s">
        <v>88</v>
      </c>
      <c r="E7" s="87">
        <f>E9+E48+E105+E125</f>
        <v>9257339.4399999995</v>
      </c>
      <c r="F7" s="87">
        <f>F9+F48+F105</f>
        <v>10448964</v>
      </c>
      <c r="G7" s="88">
        <f>F7/7.5345</f>
        <v>1386815.8471033247</v>
      </c>
      <c r="H7" s="87">
        <f>H9+H48+H105</f>
        <v>1391789</v>
      </c>
      <c r="I7" s="87">
        <f>I9+I48+I105</f>
        <v>1402301</v>
      </c>
      <c r="J7" s="87">
        <f>J9+J48+J105</f>
        <v>1430197</v>
      </c>
    </row>
    <row r="8" spans="1:10" ht="33.75" customHeight="1">
      <c r="A8" s="194" t="s">
        <v>89</v>
      </c>
      <c r="B8" s="195"/>
      <c r="C8" s="196"/>
      <c r="D8" s="86" t="s">
        <v>90</v>
      </c>
      <c r="E8" s="87">
        <f t="shared" ref="E8:J8" si="0">E9+E48+E105</f>
        <v>9150529.629999999</v>
      </c>
      <c r="F8" s="87">
        <f t="shared" si="0"/>
        <v>10448964</v>
      </c>
      <c r="G8" s="88">
        <f t="shared" si="0"/>
        <v>1386815.8471033245</v>
      </c>
      <c r="H8" s="87">
        <f t="shared" si="0"/>
        <v>1391789</v>
      </c>
      <c r="I8" s="87">
        <f t="shared" si="0"/>
        <v>1402301</v>
      </c>
      <c r="J8" s="87">
        <f t="shared" si="0"/>
        <v>1430197</v>
      </c>
    </row>
    <row r="9" spans="1:10" ht="35.25" customHeight="1">
      <c r="A9" s="187" t="s">
        <v>91</v>
      </c>
      <c r="B9" s="188"/>
      <c r="C9" s="189"/>
      <c r="D9" s="89" t="s">
        <v>92</v>
      </c>
      <c r="E9" s="90">
        <f>E10+E21+E36+E42</f>
        <v>7705780.0499999998</v>
      </c>
      <c r="F9" s="90">
        <f>F10+F21+F36+F42</f>
        <v>8341014</v>
      </c>
      <c r="G9" s="91">
        <f t="shared" ref="G9:G72" si="1">F9/7.5345</f>
        <v>1107042.8031057136</v>
      </c>
      <c r="H9" s="90">
        <f>H10+H21+H36+H42</f>
        <v>1098694</v>
      </c>
      <c r="I9" s="90">
        <f>I10+I21+I36+I42</f>
        <v>1120629</v>
      </c>
      <c r="J9" s="90">
        <f>J10+J21+J36+J42</f>
        <v>1143002</v>
      </c>
    </row>
    <row r="10" spans="1:10" ht="25.5">
      <c r="A10" s="181" t="s">
        <v>93</v>
      </c>
      <c r="B10" s="182"/>
      <c r="C10" s="183"/>
      <c r="D10" s="92" t="s">
        <v>23</v>
      </c>
      <c r="E10" s="93">
        <f>E11+E17</f>
        <v>173881.33</v>
      </c>
      <c r="F10" s="93">
        <f>F11+F17</f>
        <v>173009</v>
      </c>
      <c r="G10" s="88">
        <f t="shared" si="1"/>
        <v>22962.240361006039</v>
      </c>
      <c r="H10" s="93">
        <f>H11+H17</f>
        <v>23240</v>
      </c>
      <c r="I10" s="93">
        <f>I11+I17</f>
        <v>23704</v>
      </c>
      <c r="J10" s="93">
        <f>J11+J17</f>
        <v>24178</v>
      </c>
    </row>
    <row r="11" spans="1:10" ht="25.5">
      <c r="A11" s="184" t="s">
        <v>94</v>
      </c>
      <c r="B11" s="185"/>
      <c r="C11" s="186"/>
      <c r="D11" s="94" t="s">
        <v>95</v>
      </c>
      <c r="E11" s="95">
        <f>E12</f>
        <v>9000</v>
      </c>
      <c r="F11" s="95">
        <f>F12</f>
        <v>7000</v>
      </c>
      <c r="G11" s="88">
        <f t="shared" si="1"/>
        <v>929.05965890238235</v>
      </c>
      <c r="H11" s="95">
        <f>H12</f>
        <v>929</v>
      </c>
      <c r="I11" s="95">
        <f>I12</f>
        <v>948</v>
      </c>
      <c r="J11" s="95">
        <f>J12</f>
        <v>966</v>
      </c>
    </row>
    <row r="12" spans="1:10">
      <c r="A12" s="175">
        <v>3</v>
      </c>
      <c r="B12" s="176"/>
      <c r="C12" s="177"/>
      <c r="D12" s="96" t="s">
        <v>96</v>
      </c>
      <c r="E12" s="95">
        <f>E13+E14+E15+E16</f>
        <v>9000</v>
      </c>
      <c r="F12" s="95">
        <f>F13+F14+F15+F16</f>
        <v>7000</v>
      </c>
      <c r="G12" s="88">
        <f t="shared" si="1"/>
        <v>929.05965890238235</v>
      </c>
      <c r="H12" s="95">
        <f>H13+H14+H15+H16</f>
        <v>929</v>
      </c>
      <c r="I12" s="95">
        <f>I13+I14+I15+I16</f>
        <v>948</v>
      </c>
      <c r="J12" s="95">
        <f>J13+J14+J15+J16</f>
        <v>966</v>
      </c>
    </row>
    <row r="13" spans="1:10">
      <c r="A13" s="178">
        <v>31</v>
      </c>
      <c r="B13" s="179"/>
      <c r="C13" s="180"/>
      <c r="D13" s="96" t="s">
        <v>12</v>
      </c>
      <c r="E13" s="97"/>
      <c r="F13" s="97"/>
      <c r="G13" s="88"/>
      <c r="H13" s="95"/>
      <c r="I13" s="95"/>
      <c r="J13" s="98"/>
    </row>
    <row r="14" spans="1:10">
      <c r="A14" s="178">
        <v>32</v>
      </c>
      <c r="B14" s="179"/>
      <c r="C14" s="180"/>
      <c r="D14" s="96" t="s">
        <v>13</v>
      </c>
      <c r="E14" s="97">
        <v>9000</v>
      </c>
      <c r="F14" s="97">
        <v>7000</v>
      </c>
      <c r="G14" s="88">
        <f t="shared" si="1"/>
        <v>929.05965890238235</v>
      </c>
      <c r="H14" s="95">
        <v>929</v>
      </c>
      <c r="I14" s="95">
        <v>948</v>
      </c>
      <c r="J14" s="98">
        <v>966</v>
      </c>
    </row>
    <row r="15" spans="1:10" ht="16.5" customHeight="1">
      <c r="A15" s="99">
        <v>34</v>
      </c>
      <c r="B15" s="100"/>
      <c r="C15" s="101"/>
      <c r="D15" s="96" t="s">
        <v>26</v>
      </c>
      <c r="E15" s="97"/>
      <c r="F15" s="97"/>
      <c r="G15" s="88"/>
      <c r="H15" s="95"/>
      <c r="I15" s="95"/>
      <c r="J15" s="98"/>
    </row>
    <row r="16" spans="1:10" ht="18" customHeight="1">
      <c r="A16" s="99">
        <v>37</v>
      </c>
      <c r="B16" s="100"/>
      <c r="C16" s="101"/>
      <c r="D16" s="102" t="s">
        <v>97</v>
      </c>
      <c r="E16" s="97"/>
      <c r="F16" s="97"/>
      <c r="G16" s="88"/>
      <c r="H16" s="95"/>
      <c r="I16" s="95"/>
      <c r="J16" s="98"/>
    </row>
    <row r="17" spans="1:10" ht="27" customHeight="1">
      <c r="A17" s="184" t="s">
        <v>98</v>
      </c>
      <c r="B17" s="185"/>
      <c r="C17" s="186"/>
      <c r="D17" s="94" t="s">
        <v>99</v>
      </c>
      <c r="E17" s="97">
        <f>E18</f>
        <v>164881.32999999999</v>
      </c>
      <c r="F17" s="97">
        <f>F18</f>
        <v>166009</v>
      </c>
      <c r="G17" s="88">
        <f t="shared" si="1"/>
        <v>22033.180702103655</v>
      </c>
      <c r="H17" s="95">
        <f>H18</f>
        <v>22311</v>
      </c>
      <c r="I17" s="95">
        <f>I18</f>
        <v>22756</v>
      </c>
      <c r="J17" s="95">
        <f>J18</f>
        <v>23212</v>
      </c>
    </row>
    <row r="18" spans="1:10">
      <c r="A18" s="175">
        <v>3</v>
      </c>
      <c r="B18" s="176"/>
      <c r="C18" s="177"/>
      <c r="D18" s="96" t="s">
        <v>96</v>
      </c>
      <c r="E18" s="97">
        <f>E19+E20</f>
        <v>164881.32999999999</v>
      </c>
      <c r="F18" s="97">
        <f>F19+F20</f>
        <v>166009</v>
      </c>
      <c r="G18" s="88">
        <f t="shared" si="1"/>
        <v>22033.180702103655</v>
      </c>
      <c r="H18" s="95">
        <f>H19+H20</f>
        <v>22311</v>
      </c>
      <c r="I18" s="95">
        <f>I19+I20</f>
        <v>22756</v>
      </c>
      <c r="J18" s="95">
        <f>J19+J20</f>
        <v>23212</v>
      </c>
    </row>
    <row r="19" spans="1:10">
      <c r="A19" s="178">
        <v>32</v>
      </c>
      <c r="B19" s="179"/>
      <c r="C19" s="180"/>
      <c r="D19" s="96" t="s">
        <v>13</v>
      </c>
      <c r="E19" s="97">
        <v>151639.31</v>
      </c>
      <c r="F19" s="97">
        <f>12000+36409+99000+1000</f>
        <v>148409</v>
      </c>
      <c r="G19" s="88">
        <f t="shared" si="1"/>
        <v>19697.259274006236</v>
      </c>
      <c r="H19" s="95">
        <v>20453</v>
      </c>
      <c r="I19" s="95">
        <v>20861</v>
      </c>
      <c r="J19" s="98">
        <v>21279</v>
      </c>
    </row>
    <row r="20" spans="1:10">
      <c r="A20" s="99">
        <v>34</v>
      </c>
      <c r="B20" s="100"/>
      <c r="C20" s="101"/>
      <c r="D20" s="96" t="s">
        <v>26</v>
      </c>
      <c r="E20" s="97">
        <v>13242.02</v>
      </c>
      <c r="F20" s="97">
        <v>17600</v>
      </c>
      <c r="G20" s="88">
        <f t="shared" si="1"/>
        <v>2335.9214280974184</v>
      </c>
      <c r="H20" s="95">
        <v>1858</v>
      </c>
      <c r="I20" s="95">
        <v>1895</v>
      </c>
      <c r="J20" s="98">
        <v>1933</v>
      </c>
    </row>
    <row r="21" spans="1:10" ht="25.5">
      <c r="A21" s="181" t="s">
        <v>100</v>
      </c>
      <c r="B21" s="182"/>
      <c r="C21" s="183"/>
      <c r="D21" s="92" t="s">
        <v>24</v>
      </c>
      <c r="E21" s="93">
        <f>E22+E26+E29+E33</f>
        <v>274633.50999999995</v>
      </c>
      <c r="F21" s="93">
        <f>F22+F26+F29+F33</f>
        <v>384005</v>
      </c>
      <c r="G21" s="88">
        <f t="shared" si="1"/>
        <v>50966.222045258473</v>
      </c>
      <c r="H21" s="93">
        <f>H22+H26+H29+H33</f>
        <v>38890</v>
      </c>
      <c r="I21" s="93">
        <f>I22+I26+I29+I33</f>
        <v>39625</v>
      </c>
      <c r="J21" s="93">
        <f>J22+J26+J29+J33</f>
        <v>40379</v>
      </c>
    </row>
    <row r="22" spans="1:10" ht="25.5">
      <c r="A22" s="184" t="s">
        <v>94</v>
      </c>
      <c r="B22" s="185"/>
      <c r="C22" s="186"/>
      <c r="D22" s="94" t="s">
        <v>95</v>
      </c>
      <c r="E22" s="95">
        <f>E23</f>
        <v>1000</v>
      </c>
      <c r="F22" s="95">
        <f>F23</f>
        <v>101000</v>
      </c>
      <c r="G22" s="88">
        <f t="shared" si="1"/>
        <v>13405.003649877232</v>
      </c>
      <c r="H22" s="95">
        <f>H23</f>
        <v>133</v>
      </c>
      <c r="I22" s="95">
        <f>I23</f>
        <v>135</v>
      </c>
      <c r="J22" s="95">
        <f>J23</f>
        <v>138</v>
      </c>
    </row>
    <row r="23" spans="1:10">
      <c r="A23" s="175">
        <v>3</v>
      </c>
      <c r="B23" s="176"/>
      <c r="C23" s="177"/>
      <c r="D23" s="96" t="s">
        <v>96</v>
      </c>
      <c r="E23" s="95">
        <f>E24+E25</f>
        <v>1000</v>
      </c>
      <c r="F23" s="95">
        <f>F24+F25</f>
        <v>101000</v>
      </c>
      <c r="G23" s="88">
        <f t="shared" si="1"/>
        <v>13405.003649877232</v>
      </c>
      <c r="H23" s="95">
        <f>H24+H25</f>
        <v>133</v>
      </c>
      <c r="I23" s="95">
        <f>I24+I25</f>
        <v>135</v>
      </c>
      <c r="J23" s="95">
        <f>J24+J25</f>
        <v>138</v>
      </c>
    </row>
    <row r="24" spans="1:10">
      <c r="A24" s="178">
        <v>31</v>
      </c>
      <c r="B24" s="179"/>
      <c r="C24" s="180"/>
      <c r="D24" s="96" t="s">
        <v>12</v>
      </c>
      <c r="E24" s="97"/>
      <c r="F24" s="97"/>
      <c r="G24" s="88"/>
      <c r="H24" s="95"/>
      <c r="I24" s="95"/>
      <c r="J24" s="98"/>
    </row>
    <row r="25" spans="1:10">
      <c r="A25" s="178">
        <v>32</v>
      </c>
      <c r="B25" s="179"/>
      <c r="C25" s="180"/>
      <c r="D25" s="96" t="s">
        <v>13</v>
      </c>
      <c r="E25" s="97">
        <v>1000</v>
      </c>
      <c r="F25" s="97">
        <v>101000</v>
      </c>
      <c r="G25" s="88">
        <f t="shared" si="1"/>
        <v>13405.003649877232</v>
      </c>
      <c r="H25" s="95">
        <v>133</v>
      </c>
      <c r="I25" s="95">
        <v>135</v>
      </c>
      <c r="J25" s="98">
        <v>138</v>
      </c>
    </row>
    <row r="26" spans="1:10" ht="27" customHeight="1">
      <c r="A26" s="184" t="s">
        <v>98</v>
      </c>
      <c r="B26" s="185"/>
      <c r="C26" s="186"/>
      <c r="D26" s="94" t="s">
        <v>99</v>
      </c>
      <c r="E26" s="95">
        <f t="shared" ref="E26:J27" si="2">E27</f>
        <v>214419.65</v>
      </c>
      <c r="F26" s="95">
        <f t="shared" si="2"/>
        <v>238000</v>
      </c>
      <c r="G26" s="88">
        <f t="shared" si="1"/>
        <v>31588.028402681</v>
      </c>
      <c r="H26" s="95">
        <f t="shared" si="2"/>
        <v>32916</v>
      </c>
      <c r="I26" s="95">
        <f t="shared" si="2"/>
        <v>33573</v>
      </c>
      <c r="J26" s="95">
        <f t="shared" si="2"/>
        <v>34245</v>
      </c>
    </row>
    <row r="27" spans="1:10">
      <c r="A27" s="175">
        <v>3</v>
      </c>
      <c r="B27" s="176"/>
      <c r="C27" s="177"/>
      <c r="D27" s="96" t="s">
        <v>96</v>
      </c>
      <c r="E27" s="95">
        <f t="shared" si="2"/>
        <v>214419.65</v>
      </c>
      <c r="F27" s="95">
        <f t="shared" si="2"/>
        <v>238000</v>
      </c>
      <c r="G27" s="88">
        <f t="shared" si="1"/>
        <v>31588.028402681</v>
      </c>
      <c r="H27" s="95">
        <f t="shared" si="2"/>
        <v>32916</v>
      </c>
      <c r="I27" s="95">
        <f t="shared" si="2"/>
        <v>33573</v>
      </c>
      <c r="J27" s="95">
        <f t="shared" si="2"/>
        <v>34245</v>
      </c>
    </row>
    <row r="28" spans="1:10">
      <c r="A28" s="178">
        <v>32</v>
      </c>
      <c r="B28" s="179"/>
      <c r="C28" s="180"/>
      <c r="D28" s="96" t="s">
        <v>13</v>
      </c>
      <c r="E28" s="97">
        <v>214419.65</v>
      </c>
      <c r="F28" s="97">
        <f>221000+17000</f>
        <v>238000</v>
      </c>
      <c r="G28" s="88">
        <f t="shared" si="1"/>
        <v>31588.028402681</v>
      </c>
      <c r="H28" s="95">
        <v>32916</v>
      </c>
      <c r="I28" s="95">
        <v>33573</v>
      </c>
      <c r="J28" s="98">
        <v>34245</v>
      </c>
    </row>
    <row r="29" spans="1:10" ht="27" customHeight="1">
      <c r="A29" s="184" t="s">
        <v>101</v>
      </c>
      <c r="B29" s="185"/>
      <c r="C29" s="186"/>
      <c r="D29" s="94" t="s">
        <v>102</v>
      </c>
      <c r="E29" s="95">
        <f>E30</f>
        <v>58829.31</v>
      </c>
      <c r="F29" s="95">
        <f>F30</f>
        <v>34005</v>
      </c>
      <c r="G29" s="88">
        <f t="shared" si="1"/>
        <v>4513.2391001393589</v>
      </c>
      <c r="H29" s="95">
        <f>H30</f>
        <v>4514</v>
      </c>
      <c r="I29" s="95">
        <f>I30</f>
        <v>4563</v>
      </c>
      <c r="J29" s="95">
        <f>J30</f>
        <v>4615</v>
      </c>
    </row>
    <row r="30" spans="1:10">
      <c r="A30" s="175">
        <v>3</v>
      </c>
      <c r="B30" s="176"/>
      <c r="C30" s="177"/>
      <c r="D30" s="96" t="s">
        <v>96</v>
      </c>
      <c r="E30" s="95">
        <f>E31+E32</f>
        <v>58829.31</v>
      </c>
      <c r="F30" s="95">
        <f>F31+F32</f>
        <v>34005</v>
      </c>
      <c r="G30" s="88">
        <f t="shared" si="1"/>
        <v>4513.2391001393589</v>
      </c>
      <c r="H30" s="95">
        <f>H31+H32</f>
        <v>4514</v>
      </c>
      <c r="I30" s="95">
        <f>I31+I32</f>
        <v>4563</v>
      </c>
      <c r="J30" s="95">
        <f>J31+J32</f>
        <v>4615</v>
      </c>
    </row>
    <row r="31" spans="1:10">
      <c r="A31" s="178">
        <v>32</v>
      </c>
      <c r="B31" s="179"/>
      <c r="C31" s="180"/>
      <c r="D31" s="96" t="s">
        <v>13</v>
      </c>
      <c r="E31" s="97">
        <v>56837.61</v>
      </c>
      <c r="F31" s="97">
        <f>7850+9400+14530+1025</f>
        <v>32805</v>
      </c>
      <c r="G31" s="88">
        <f t="shared" si="1"/>
        <v>4353.9717300418079</v>
      </c>
      <c r="H31" s="95">
        <v>4355</v>
      </c>
      <c r="I31" s="95">
        <v>4401</v>
      </c>
      <c r="J31" s="98">
        <v>4449</v>
      </c>
    </row>
    <row r="32" spans="1:10">
      <c r="A32" s="99">
        <v>34</v>
      </c>
      <c r="B32" s="100"/>
      <c r="C32" s="101"/>
      <c r="D32" s="96" t="s">
        <v>26</v>
      </c>
      <c r="E32" s="97">
        <v>1991.7</v>
      </c>
      <c r="F32" s="97">
        <v>1200</v>
      </c>
      <c r="G32" s="88">
        <f t="shared" si="1"/>
        <v>159.26737009755126</v>
      </c>
      <c r="H32" s="95">
        <v>159</v>
      </c>
      <c r="I32" s="95">
        <v>162</v>
      </c>
      <c r="J32" s="98">
        <v>166</v>
      </c>
    </row>
    <row r="33" spans="1:10" ht="25.5">
      <c r="A33" s="184" t="s">
        <v>103</v>
      </c>
      <c r="B33" s="185"/>
      <c r="C33" s="186"/>
      <c r="D33" s="94" t="s">
        <v>104</v>
      </c>
      <c r="E33" s="95">
        <f t="shared" ref="E33:J34" si="3">E34</f>
        <v>384.55</v>
      </c>
      <c r="F33" s="95">
        <f t="shared" si="3"/>
        <v>11000</v>
      </c>
      <c r="G33" s="88">
        <f t="shared" si="1"/>
        <v>1459.9508925608866</v>
      </c>
      <c r="H33" s="95">
        <f t="shared" si="3"/>
        <v>1327</v>
      </c>
      <c r="I33" s="95">
        <f t="shared" si="3"/>
        <v>1354</v>
      </c>
      <c r="J33" s="95">
        <f t="shared" si="3"/>
        <v>1381</v>
      </c>
    </row>
    <row r="34" spans="1:10">
      <c r="A34" s="175">
        <v>3</v>
      </c>
      <c r="B34" s="176"/>
      <c r="C34" s="177"/>
      <c r="D34" s="96" t="s">
        <v>96</v>
      </c>
      <c r="E34" s="95">
        <f t="shared" si="3"/>
        <v>384.55</v>
      </c>
      <c r="F34" s="95">
        <f t="shared" si="3"/>
        <v>11000</v>
      </c>
      <c r="G34" s="88">
        <f t="shared" si="1"/>
        <v>1459.9508925608866</v>
      </c>
      <c r="H34" s="95">
        <f t="shared" si="3"/>
        <v>1327</v>
      </c>
      <c r="I34" s="95">
        <f t="shared" si="3"/>
        <v>1354</v>
      </c>
      <c r="J34" s="95">
        <f t="shared" si="3"/>
        <v>1381</v>
      </c>
    </row>
    <row r="35" spans="1:10">
      <c r="A35" s="178">
        <v>32</v>
      </c>
      <c r="B35" s="179"/>
      <c r="C35" s="180"/>
      <c r="D35" s="96" t="s">
        <v>13</v>
      </c>
      <c r="E35" s="97">
        <v>384.55</v>
      </c>
      <c r="F35" s="97">
        <v>11000</v>
      </c>
      <c r="G35" s="88">
        <f t="shared" si="1"/>
        <v>1459.9508925608866</v>
      </c>
      <c r="H35" s="95">
        <v>1327</v>
      </c>
      <c r="I35" s="95">
        <v>1354</v>
      </c>
      <c r="J35" s="98">
        <v>1381</v>
      </c>
    </row>
    <row r="36" spans="1:10" ht="25.5" customHeight="1">
      <c r="A36" s="181" t="s">
        <v>105</v>
      </c>
      <c r="B36" s="182"/>
      <c r="C36" s="183"/>
      <c r="D36" s="92" t="s">
        <v>106</v>
      </c>
      <c r="E36" s="93">
        <f>E37</f>
        <v>6896583.5599999996</v>
      </c>
      <c r="F36" s="93">
        <f>F37</f>
        <v>7395000</v>
      </c>
      <c r="G36" s="88">
        <f t="shared" si="1"/>
        <v>981485.16822615964</v>
      </c>
      <c r="H36" s="93">
        <f t="shared" ref="E36:J37" si="4">H37</f>
        <v>984869</v>
      </c>
      <c r="I36" s="93">
        <f t="shared" si="4"/>
        <v>1004571</v>
      </c>
      <c r="J36" s="93">
        <f t="shared" si="4"/>
        <v>1024661</v>
      </c>
    </row>
    <row r="37" spans="1:10">
      <c r="A37" s="184" t="s">
        <v>107</v>
      </c>
      <c r="B37" s="185"/>
      <c r="C37" s="186"/>
      <c r="D37" s="94" t="s">
        <v>108</v>
      </c>
      <c r="E37" s="95">
        <f t="shared" si="4"/>
        <v>6896583.5599999996</v>
      </c>
      <c r="F37" s="95">
        <f t="shared" si="4"/>
        <v>7395000</v>
      </c>
      <c r="G37" s="88">
        <f t="shared" si="1"/>
        <v>981485.16822615964</v>
      </c>
      <c r="H37" s="95">
        <f t="shared" si="4"/>
        <v>984869</v>
      </c>
      <c r="I37" s="95">
        <f t="shared" si="4"/>
        <v>1004571</v>
      </c>
      <c r="J37" s="95">
        <f t="shared" si="4"/>
        <v>1024661</v>
      </c>
    </row>
    <row r="38" spans="1:10">
      <c r="A38" s="175">
        <v>3</v>
      </c>
      <c r="B38" s="176"/>
      <c r="C38" s="177"/>
      <c r="D38" s="96" t="s">
        <v>96</v>
      </c>
      <c r="E38" s="97">
        <f>E39+E40+E41</f>
        <v>6896583.5599999996</v>
      </c>
      <c r="F38" s="97">
        <f>F39+F40+F41</f>
        <v>7395000</v>
      </c>
      <c r="G38" s="88">
        <f t="shared" si="1"/>
        <v>981485.16822615964</v>
      </c>
      <c r="H38" s="95">
        <f>H39+H40+H41</f>
        <v>984869</v>
      </c>
      <c r="I38" s="95">
        <f>I39+I40+I41</f>
        <v>1004571</v>
      </c>
      <c r="J38" s="95">
        <f>J39+J40+J41</f>
        <v>1024661</v>
      </c>
    </row>
    <row r="39" spans="1:10">
      <c r="A39" s="178">
        <v>31</v>
      </c>
      <c r="B39" s="179"/>
      <c r="C39" s="180"/>
      <c r="D39" s="96" t="s">
        <v>12</v>
      </c>
      <c r="E39" s="97">
        <v>6896583.5599999996</v>
      </c>
      <c r="F39" s="97">
        <f>6240000+1095000</f>
        <v>7335000</v>
      </c>
      <c r="G39" s="88">
        <f t="shared" si="1"/>
        <v>973521.79972128209</v>
      </c>
      <c r="H39" s="95">
        <v>973521</v>
      </c>
      <c r="I39" s="95">
        <v>992997</v>
      </c>
      <c r="J39" s="95">
        <v>1012854</v>
      </c>
    </row>
    <row r="40" spans="1:10">
      <c r="A40" s="178">
        <v>32</v>
      </c>
      <c r="B40" s="179"/>
      <c r="C40" s="180"/>
      <c r="D40" s="96" t="s">
        <v>13</v>
      </c>
      <c r="E40" s="97"/>
      <c r="F40" s="97">
        <v>30000</v>
      </c>
      <c r="G40" s="88">
        <f t="shared" si="1"/>
        <v>3981.6842524387812</v>
      </c>
      <c r="H40" s="95">
        <v>7366</v>
      </c>
      <c r="I40" s="95">
        <v>7513</v>
      </c>
      <c r="J40" s="95">
        <v>7664</v>
      </c>
    </row>
    <row r="41" spans="1:10">
      <c r="A41" s="99">
        <v>34</v>
      </c>
      <c r="B41" s="100"/>
      <c r="C41" s="101"/>
      <c r="D41" s="96" t="s">
        <v>26</v>
      </c>
      <c r="E41" s="97"/>
      <c r="F41" s="97">
        <v>30000</v>
      </c>
      <c r="G41" s="88">
        <f t="shared" si="1"/>
        <v>3981.6842524387812</v>
      </c>
      <c r="H41" s="95">
        <v>3982</v>
      </c>
      <c r="I41" s="95">
        <v>4061</v>
      </c>
      <c r="J41" s="95">
        <v>4143</v>
      </c>
    </row>
    <row r="42" spans="1:10" ht="25.5">
      <c r="A42" s="181" t="s">
        <v>109</v>
      </c>
      <c r="B42" s="182"/>
      <c r="C42" s="183"/>
      <c r="D42" s="92" t="s">
        <v>110</v>
      </c>
      <c r="E42" s="93">
        <f>E43</f>
        <v>360681.65</v>
      </c>
      <c r="F42" s="93">
        <f>F43</f>
        <v>389000</v>
      </c>
      <c r="G42" s="88">
        <f t="shared" si="1"/>
        <v>51629.172473289531</v>
      </c>
      <c r="H42" s="93">
        <f t="shared" ref="E42:J43" si="5">H43</f>
        <v>51695</v>
      </c>
      <c r="I42" s="93">
        <f t="shared" si="5"/>
        <v>52729</v>
      </c>
      <c r="J42" s="93">
        <f t="shared" si="5"/>
        <v>53784</v>
      </c>
    </row>
    <row r="43" spans="1:10">
      <c r="A43" s="184" t="s">
        <v>107</v>
      </c>
      <c r="B43" s="185"/>
      <c r="C43" s="186"/>
      <c r="D43" s="94" t="s">
        <v>108</v>
      </c>
      <c r="E43" s="95">
        <f t="shared" si="5"/>
        <v>360681.65</v>
      </c>
      <c r="F43" s="95">
        <f t="shared" si="5"/>
        <v>389000</v>
      </c>
      <c r="G43" s="88">
        <f t="shared" si="1"/>
        <v>51629.172473289531</v>
      </c>
      <c r="H43" s="95">
        <f t="shared" si="5"/>
        <v>51695</v>
      </c>
      <c r="I43" s="95">
        <f t="shared" si="5"/>
        <v>52729</v>
      </c>
      <c r="J43" s="95">
        <f t="shared" si="5"/>
        <v>53784</v>
      </c>
    </row>
    <row r="44" spans="1:10">
      <c r="A44" s="175">
        <v>3</v>
      </c>
      <c r="B44" s="176"/>
      <c r="C44" s="177"/>
      <c r="D44" s="96" t="s">
        <v>96</v>
      </c>
      <c r="E44" s="95">
        <f>E45+E46</f>
        <v>360681.65</v>
      </c>
      <c r="F44" s="95">
        <f>F45+F46</f>
        <v>389000</v>
      </c>
      <c r="G44" s="88">
        <f t="shared" si="1"/>
        <v>51629.172473289531</v>
      </c>
      <c r="H44" s="95">
        <f>H45+H46</f>
        <v>51695</v>
      </c>
      <c r="I44" s="95">
        <f>I45+I46</f>
        <v>52729</v>
      </c>
      <c r="J44" s="95">
        <f>J45+J46</f>
        <v>53784</v>
      </c>
    </row>
    <row r="45" spans="1:10">
      <c r="A45" s="178">
        <v>31</v>
      </c>
      <c r="B45" s="179"/>
      <c r="C45" s="180"/>
      <c r="D45" s="96" t="s">
        <v>12</v>
      </c>
      <c r="E45" s="97">
        <v>233719.57</v>
      </c>
      <c r="F45" s="97">
        <v>245000</v>
      </c>
      <c r="G45" s="88">
        <f t="shared" si="1"/>
        <v>32517.088061583381</v>
      </c>
      <c r="H45" s="95">
        <v>32583</v>
      </c>
      <c r="I45" s="95">
        <v>33235</v>
      </c>
      <c r="J45" s="95">
        <v>33900</v>
      </c>
    </row>
    <row r="46" spans="1:10">
      <c r="A46" s="178">
        <v>32</v>
      </c>
      <c r="B46" s="179"/>
      <c r="C46" s="180"/>
      <c r="D46" s="96" t="s">
        <v>13</v>
      </c>
      <c r="E46" s="97">
        <v>126962.08</v>
      </c>
      <c r="F46" s="97">
        <v>144000</v>
      </c>
      <c r="G46" s="88">
        <f t="shared" si="1"/>
        <v>19112.08441170615</v>
      </c>
      <c r="H46" s="95">
        <v>19112</v>
      </c>
      <c r="I46" s="95">
        <v>19494</v>
      </c>
      <c r="J46" s="95">
        <v>19884</v>
      </c>
    </row>
    <row r="47" spans="1:10" ht="8.25" customHeight="1">
      <c r="A47" s="99"/>
      <c r="B47" s="100"/>
      <c r="C47" s="101"/>
      <c r="D47" s="96"/>
      <c r="E47" s="97"/>
      <c r="F47" s="97"/>
      <c r="G47" s="88"/>
      <c r="H47" s="95"/>
      <c r="I47" s="95"/>
      <c r="J47" s="95"/>
    </row>
    <row r="48" spans="1:10" ht="30.75" customHeight="1">
      <c r="A48" s="187" t="s">
        <v>111</v>
      </c>
      <c r="B48" s="188"/>
      <c r="C48" s="189"/>
      <c r="D48" s="89" t="s">
        <v>112</v>
      </c>
      <c r="E48" s="103">
        <f>E49+E57+E61+E75+E84+E88+E101</f>
        <v>1331300.1400000001</v>
      </c>
      <c r="F48" s="103">
        <f>F49+F57+F61+F75+F84+F88+F101</f>
        <v>1975950</v>
      </c>
      <c r="G48" s="91">
        <f t="shared" si="1"/>
        <v>262253.63328688033</v>
      </c>
      <c r="H48" s="103">
        <f>H49+H57+H61+H75+H84+H88+H101</f>
        <v>279690</v>
      </c>
      <c r="I48" s="103">
        <f>I49+I57+I61+I75+I84+I88+I101</f>
        <v>268070</v>
      </c>
      <c r="J48" s="103">
        <f>J49+J57+J61+J75+J84+J88+J101</f>
        <v>273390</v>
      </c>
    </row>
    <row r="49" spans="1:10" ht="24.75" customHeight="1">
      <c r="A49" s="181" t="s">
        <v>113</v>
      </c>
      <c r="B49" s="182"/>
      <c r="C49" s="183"/>
      <c r="D49" s="92" t="s">
        <v>114</v>
      </c>
      <c r="E49" s="93">
        <f>E50</f>
        <v>375941.93</v>
      </c>
      <c r="F49" s="93">
        <f>F50</f>
        <v>450900</v>
      </c>
      <c r="G49" s="88">
        <f t="shared" si="1"/>
        <v>59844.714314154888</v>
      </c>
      <c r="H49" s="93">
        <f>H50</f>
        <v>68353</v>
      </c>
      <c r="I49" s="93">
        <f>I50</f>
        <v>69720</v>
      </c>
      <c r="J49" s="93">
        <f>J50</f>
        <v>71112</v>
      </c>
    </row>
    <row r="50" spans="1:10" ht="25.5">
      <c r="A50" s="184" t="s">
        <v>115</v>
      </c>
      <c r="B50" s="185"/>
      <c r="C50" s="186"/>
      <c r="D50" s="94" t="s">
        <v>116</v>
      </c>
      <c r="E50" s="95">
        <f>E51+E55</f>
        <v>375941.93</v>
      </c>
      <c r="F50" s="95">
        <f>F51+F55</f>
        <v>450900</v>
      </c>
      <c r="G50" s="88">
        <f t="shared" si="1"/>
        <v>59844.714314154888</v>
      </c>
      <c r="H50" s="95">
        <f>H51+H55</f>
        <v>68353</v>
      </c>
      <c r="I50" s="95">
        <f>I51+I55</f>
        <v>69720</v>
      </c>
      <c r="J50" s="95">
        <f>J51+J55</f>
        <v>71112</v>
      </c>
    </row>
    <row r="51" spans="1:10">
      <c r="A51" s="175">
        <v>3</v>
      </c>
      <c r="B51" s="176"/>
      <c r="C51" s="177"/>
      <c r="D51" s="96" t="s">
        <v>96</v>
      </c>
      <c r="E51" s="95">
        <f>E52+E53+E54</f>
        <v>375941.93</v>
      </c>
      <c r="F51" s="95">
        <f>F52+F53+F54</f>
        <v>440900</v>
      </c>
      <c r="G51" s="88">
        <f t="shared" si="1"/>
        <v>58517.486230008624</v>
      </c>
      <c r="H51" s="95">
        <f>H52+H53+H54</f>
        <v>67689</v>
      </c>
      <c r="I51" s="95">
        <f>I52+I53+I54</f>
        <v>69043</v>
      </c>
      <c r="J51" s="95">
        <f>J52+J53+J54</f>
        <v>70422</v>
      </c>
    </row>
    <row r="52" spans="1:10">
      <c r="A52" s="178">
        <v>31</v>
      </c>
      <c r="B52" s="179"/>
      <c r="C52" s="180"/>
      <c r="D52" s="96" t="s">
        <v>12</v>
      </c>
      <c r="E52" s="95">
        <v>0</v>
      </c>
      <c r="F52" s="95">
        <v>0</v>
      </c>
      <c r="G52" s="88">
        <f t="shared" si="1"/>
        <v>0</v>
      </c>
      <c r="H52" s="95">
        <v>0</v>
      </c>
      <c r="I52" s="95">
        <v>0</v>
      </c>
      <c r="J52" s="98">
        <v>0</v>
      </c>
    </row>
    <row r="53" spans="1:10">
      <c r="A53" s="178">
        <v>32</v>
      </c>
      <c r="B53" s="179"/>
      <c r="C53" s="180"/>
      <c r="D53" s="96" t="s">
        <v>13</v>
      </c>
      <c r="E53" s="97">
        <v>375941.93</v>
      </c>
      <c r="F53" s="97">
        <f>435900+4000+1000</f>
        <v>440900</v>
      </c>
      <c r="G53" s="88">
        <f t="shared" si="1"/>
        <v>58517.486230008624</v>
      </c>
      <c r="H53" s="95">
        <v>67689</v>
      </c>
      <c r="I53" s="95">
        <v>69043</v>
      </c>
      <c r="J53" s="98">
        <v>70422</v>
      </c>
    </row>
    <row r="54" spans="1:10">
      <c r="A54" s="99">
        <v>34</v>
      </c>
      <c r="B54" s="100"/>
      <c r="C54" s="101"/>
      <c r="D54" s="96" t="s">
        <v>26</v>
      </c>
      <c r="E54" s="97"/>
      <c r="F54" s="97">
        <v>0</v>
      </c>
      <c r="G54" s="88">
        <f t="shared" si="1"/>
        <v>0</v>
      </c>
      <c r="H54" s="95">
        <v>0</v>
      </c>
      <c r="I54" s="95">
        <v>0</v>
      </c>
      <c r="J54" s="98">
        <v>0</v>
      </c>
    </row>
    <row r="55" spans="1:10" ht="25.5">
      <c r="A55" s="175">
        <v>4</v>
      </c>
      <c r="B55" s="176"/>
      <c r="C55" s="177"/>
      <c r="D55" s="96" t="s">
        <v>117</v>
      </c>
      <c r="E55" s="97"/>
      <c r="F55" s="95">
        <f>F56</f>
        <v>10000</v>
      </c>
      <c r="G55" s="88">
        <f t="shared" si="1"/>
        <v>1327.2280841462605</v>
      </c>
      <c r="H55" s="95">
        <f>H56</f>
        <v>664</v>
      </c>
      <c r="I55" s="95">
        <f>I56</f>
        <v>677</v>
      </c>
      <c r="J55" s="95">
        <f>J56</f>
        <v>690</v>
      </c>
    </row>
    <row r="56" spans="1:10" ht="25.5">
      <c r="A56" s="178">
        <v>42</v>
      </c>
      <c r="B56" s="179"/>
      <c r="C56" s="180"/>
      <c r="D56" s="96" t="s">
        <v>118</v>
      </c>
      <c r="E56" s="97"/>
      <c r="F56" s="97">
        <v>10000</v>
      </c>
      <c r="G56" s="88">
        <f t="shared" si="1"/>
        <v>1327.2280841462605</v>
      </c>
      <c r="H56" s="95">
        <v>664</v>
      </c>
      <c r="I56" s="95">
        <v>677</v>
      </c>
      <c r="J56" s="98">
        <v>690</v>
      </c>
    </row>
    <row r="57" spans="1:10" ht="24.75" customHeight="1">
      <c r="A57" s="181" t="s">
        <v>119</v>
      </c>
      <c r="B57" s="182"/>
      <c r="C57" s="183"/>
      <c r="D57" s="92" t="s">
        <v>120</v>
      </c>
      <c r="E57" s="93">
        <f t="shared" ref="E57:J59" si="6">E58</f>
        <v>1800</v>
      </c>
      <c r="F57" s="93">
        <f t="shared" si="6"/>
        <v>10000</v>
      </c>
      <c r="G57" s="88">
        <f t="shared" si="1"/>
        <v>1327.2280841462605</v>
      </c>
      <c r="H57" s="93">
        <f t="shared" si="6"/>
        <v>1991</v>
      </c>
      <c r="I57" s="93">
        <f t="shared" si="6"/>
        <v>1991</v>
      </c>
      <c r="J57" s="93">
        <f t="shared" si="6"/>
        <v>1991</v>
      </c>
    </row>
    <row r="58" spans="1:10">
      <c r="A58" s="184" t="s">
        <v>121</v>
      </c>
      <c r="B58" s="185"/>
      <c r="C58" s="186"/>
      <c r="D58" s="94" t="s">
        <v>122</v>
      </c>
      <c r="E58" s="95">
        <f t="shared" si="6"/>
        <v>1800</v>
      </c>
      <c r="F58" s="95">
        <f t="shared" si="6"/>
        <v>10000</v>
      </c>
      <c r="G58" s="88">
        <f t="shared" si="1"/>
        <v>1327.2280841462605</v>
      </c>
      <c r="H58" s="95">
        <f t="shared" si="6"/>
        <v>1991</v>
      </c>
      <c r="I58" s="95">
        <f t="shared" si="6"/>
        <v>1991</v>
      </c>
      <c r="J58" s="95">
        <f t="shared" si="6"/>
        <v>1991</v>
      </c>
    </row>
    <row r="59" spans="1:10">
      <c r="A59" s="175">
        <v>3</v>
      </c>
      <c r="B59" s="176"/>
      <c r="C59" s="177"/>
      <c r="D59" s="96" t="s">
        <v>96</v>
      </c>
      <c r="E59" s="95">
        <f t="shared" si="6"/>
        <v>1800</v>
      </c>
      <c r="F59" s="95">
        <f t="shared" si="6"/>
        <v>10000</v>
      </c>
      <c r="G59" s="88">
        <f t="shared" si="1"/>
        <v>1327.2280841462605</v>
      </c>
      <c r="H59" s="95">
        <f t="shared" si="6"/>
        <v>1991</v>
      </c>
      <c r="I59" s="95">
        <f t="shared" si="6"/>
        <v>1991</v>
      </c>
      <c r="J59" s="95">
        <f t="shared" si="6"/>
        <v>1991</v>
      </c>
    </row>
    <row r="60" spans="1:10">
      <c r="A60" s="178">
        <v>32</v>
      </c>
      <c r="B60" s="179"/>
      <c r="C60" s="180"/>
      <c r="D60" s="96" t="s">
        <v>13</v>
      </c>
      <c r="E60" s="97">
        <v>1800</v>
      </c>
      <c r="F60" s="97">
        <v>10000</v>
      </c>
      <c r="G60" s="88">
        <f t="shared" si="1"/>
        <v>1327.2280841462605</v>
      </c>
      <c r="H60" s="95">
        <v>1991</v>
      </c>
      <c r="I60" s="95">
        <v>1991</v>
      </c>
      <c r="J60" s="98">
        <v>1991</v>
      </c>
    </row>
    <row r="61" spans="1:10" ht="37.5" customHeight="1">
      <c r="A61" s="181" t="s">
        <v>123</v>
      </c>
      <c r="B61" s="182"/>
      <c r="C61" s="183"/>
      <c r="D61" s="92" t="s">
        <v>124</v>
      </c>
      <c r="E61" s="104">
        <f>E62+E65+E70</f>
        <v>149932.06</v>
      </c>
      <c r="F61" s="93">
        <f>F62+F65+F70</f>
        <v>262510</v>
      </c>
      <c r="G61" s="88">
        <f t="shared" si="1"/>
        <v>34841.064436923487</v>
      </c>
      <c r="H61" s="93">
        <f>H62+H65+H70</f>
        <v>35265</v>
      </c>
      <c r="I61" s="93">
        <f>I62+I65+I70</f>
        <v>35970</v>
      </c>
      <c r="J61" s="93">
        <f>J62+J65+J70</f>
        <v>36690</v>
      </c>
    </row>
    <row r="62" spans="1:10" ht="27" customHeight="1">
      <c r="A62" s="184" t="s">
        <v>101</v>
      </c>
      <c r="B62" s="185"/>
      <c r="C62" s="186"/>
      <c r="D62" s="94" t="s">
        <v>102</v>
      </c>
      <c r="E62" s="97"/>
      <c r="F62" s="95">
        <f t="shared" ref="F62:J63" si="7">F63</f>
        <v>1060</v>
      </c>
      <c r="G62" s="88">
        <f t="shared" si="1"/>
        <v>140.68617691950359</v>
      </c>
      <c r="H62" s="95">
        <f t="shared" si="7"/>
        <v>140</v>
      </c>
      <c r="I62" s="95">
        <f t="shared" si="7"/>
        <v>144</v>
      </c>
      <c r="J62" s="95">
        <f t="shared" si="7"/>
        <v>146</v>
      </c>
    </row>
    <row r="63" spans="1:10">
      <c r="A63" s="175">
        <v>3</v>
      </c>
      <c r="B63" s="176"/>
      <c r="C63" s="177"/>
      <c r="D63" s="96" t="s">
        <v>96</v>
      </c>
      <c r="E63" s="97"/>
      <c r="F63" s="95">
        <f t="shared" si="7"/>
        <v>1060</v>
      </c>
      <c r="G63" s="88">
        <f t="shared" si="1"/>
        <v>140.68617691950359</v>
      </c>
      <c r="H63" s="95">
        <f t="shared" si="7"/>
        <v>140</v>
      </c>
      <c r="I63" s="95">
        <f t="shared" si="7"/>
        <v>144</v>
      </c>
      <c r="J63" s="95">
        <f t="shared" si="7"/>
        <v>146</v>
      </c>
    </row>
    <row r="64" spans="1:10">
      <c r="A64" s="178">
        <v>31</v>
      </c>
      <c r="B64" s="179"/>
      <c r="C64" s="180"/>
      <c r="D64" s="96" t="s">
        <v>12</v>
      </c>
      <c r="E64" s="97"/>
      <c r="F64" s="97">
        <v>1060</v>
      </c>
      <c r="G64" s="88">
        <f t="shared" si="1"/>
        <v>140.68617691950359</v>
      </c>
      <c r="H64" s="95">
        <v>140</v>
      </c>
      <c r="I64" s="95">
        <v>144</v>
      </c>
      <c r="J64" s="98">
        <v>146</v>
      </c>
    </row>
    <row r="65" spans="1:10">
      <c r="A65" s="184" t="s">
        <v>107</v>
      </c>
      <c r="B65" s="185"/>
      <c r="C65" s="186"/>
      <c r="D65" s="94" t="s">
        <v>108</v>
      </c>
      <c r="E65" s="97">
        <f>E66</f>
        <v>149932.06</v>
      </c>
      <c r="F65" s="97">
        <f>F66</f>
        <v>228000</v>
      </c>
      <c r="G65" s="88">
        <f t="shared" si="1"/>
        <v>30260.800318534737</v>
      </c>
      <c r="H65" s="95">
        <f>H66</f>
        <v>30791</v>
      </c>
      <c r="I65" s="95">
        <f>I66</f>
        <v>31407</v>
      </c>
      <c r="J65" s="95">
        <f>J66</f>
        <v>32035</v>
      </c>
    </row>
    <row r="66" spans="1:10">
      <c r="A66" s="175">
        <v>3</v>
      </c>
      <c r="B66" s="176"/>
      <c r="C66" s="177"/>
      <c r="D66" s="96" t="s">
        <v>96</v>
      </c>
      <c r="E66" s="97">
        <f>E67+E68+E69</f>
        <v>149932.06</v>
      </c>
      <c r="F66" s="97">
        <f>F67+F68+F69</f>
        <v>228000</v>
      </c>
      <c r="G66" s="88">
        <f t="shared" si="1"/>
        <v>30260.800318534737</v>
      </c>
      <c r="H66" s="95">
        <f>H67+H69</f>
        <v>30791</v>
      </c>
      <c r="I66" s="95">
        <f>I67+I69</f>
        <v>31407</v>
      </c>
      <c r="J66" s="95">
        <f>J67+J69</f>
        <v>32035</v>
      </c>
    </row>
    <row r="67" spans="1:10">
      <c r="A67" s="178">
        <v>31</v>
      </c>
      <c r="B67" s="179"/>
      <c r="C67" s="180"/>
      <c r="D67" s="96" t="s">
        <v>12</v>
      </c>
      <c r="E67" s="97"/>
      <c r="F67" s="97">
        <v>500</v>
      </c>
      <c r="G67" s="88">
        <f t="shared" si="1"/>
        <v>66.361404207313029</v>
      </c>
      <c r="H67" s="95">
        <v>5574</v>
      </c>
      <c r="I67" s="95">
        <v>5685</v>
      </c>
      <c r="J67" s="95">
        <v>5799</v>
      </c>
    </row>
    <row r="68" spans="1:10">
      <c r="A68" s="178">
        <v>32</v>
      </c>
      <c r="B68" s="179"/>
      <c r="C68" s="180"/>
      <c r="D68" s="96" t="s">
        <v>13</v>
      </c>
      <c r="E68" s="97">
        <v>7732.12</v>
      </c>
      <c r="F68" s="97">
        <f>1500+31000+7500+27500</f>
        <v>67500</v>
      </c>
      <c r="G68" s="88">
        <f t="shared" si="1"/>
        <v>8958.7895679872581</v>
      </c>
      <c r="H68" s="95"/>
      <c r="I68" s="95"/>
      <c r="J68" s="95"/>
    </row>
    <row r="69" spans="1:10" ht="18" customHeight="1">
      <c r="A69" s="99">
        <v>37</v>
      </c>
      <c r="B69" s="100"/>
      <c r="C69" s="101"/>
      <c r="D69" s="102" t="s">
        <v>97</v>
      </c>
      <c r="E69" s="97">
        <v>142199.94</v>
      </c>
      <c r="F69" s="97">
        <v>160000</v>
      </c>
      <c r="G69" s="88">
        <f t="shared" si="1"/>
        <v>21235.649346340168</v>
      </c>
      <c r="H69" s="95">
        <v>25217</v>
      </c>
      <c r="I69" s="95">
        <v>25722</v>
      </c>
      <c r="J69" s="98">
        <v>26236</v>
      </c>
    </row>
    <row r="70" spans="1:10" ht="25.5">
      <c r="A70" s="184" t="s">
        <v>125</v>
      </c>
      <c r="B70" s="185"/>
      <c r="C70" s="186"/>
      <c r="D70" s="94" t="s">
        <v>126</v>
      </c>
      <c r="E70" s="97"/>
      <c r="F70" s="95">
        <f>F71</f>
        <v>33450</v>
      </c>
      <c r="G70" s="88">
        <f t="shared" si="1"/>
        <v>4439.5779414692415</v>
      </c>
      <c r="H70" s="95">
        <f>H71</f>
        <v>4334</v>
      </c>
      <c r="I70" s="95">
        <f>I71</f>
        <v>4419</v>
      </c>
      <c r="J70" s="95">
        <f>J71</f>
        <v>4509</v>
      </c>
    </row>
    <row r="71" spans="1:10">
      <c r="A71" s="175">
        <v>3</v>
      </c>
      <c r="B71" s="176"/>
      <c r="C71" s="177"/>
      <c r="D71" s="96" t="s">
        <v>96</v>
      </c>
      <c r="E71" s="97"/>
      <c r="F71" s="97">
        <f>F72+F73+F74</f>
        <v>33450</v>
      </c>
      <c r="G71" s="88">
        <f t="shared" si="1"/>
        <v>4439.5779414692415</v>
      </c>
      <c r="H71" s="95">
        <f>H72+H73+H92</f>
        <v>4334</v>
      </c>
      <c r="I71" s="95">
        <f>I72+I73+I92</f>
        <v>4419</v>
      </c>
      <c r="J71" s="95">
        <f>J72+J73+J92</f>
        <v>4509</v>
      </c>
    </row>
    <row r="72" spans="1:10">
      <c r="A72" s="178">
        <v>31</v>
      </c>
      <c r="B72" s="179"/>
      <c r="C72" s="180"/>
      <c r="D72" s="96" t="s">
        <v>12</v>
      </c>
      <c r="E72" s="97"/>
      <c r="F72" s="97">
        <f>1560+260</f>
        <v>1820</v>
      </c>
      <c r="G72" s="88">
        <f t="shared" si="1"/>
        <v>241.55551131461939</v>
      </c>
      <c r="H72" s="95">
        <v>242</v>
      </c>
      <c r="I72" s="95">
        <v>246</v>
      </c>
      <c r="J72" s="95">
        <v>251</v>
      </c>
    </row>
    <row r="73" spans="1:10" ht="20.25" customHeight="1">
      <c r="A73" s="178">
        <v>32</v>
      </c>
      <c r="B73" s="179"/>
      <c r="C73" s="180"/>
      <c r="D73" s="96" t="s">
        <v>13</v>
      </c>
      <c r="E73" s="97"/>
      <c r="F73" s="97">
        <f>10330+19500+1000</f>
        <v>30830</v>
      </c>
      <c r="G73" s="88">
        <f t="shared" ref="G73:G124" si="8">F73/7.5345</f>
        <v>4091.8441834229211</v>
      </c>
      <c r="H73" s="95">
        <v>4092</v>
      </c>
      <c r="I73" s="95">
        <v>4173</v>
      </c>
      <c r="J73" s="98">
        <v>4258</v>
      </c>
    </row>
    <row r="74" spans="1:10" ht="25.5">
      <c r="A74" s="99">
        <v>36</v>
      </c>
      <c r="B74" s="100"/>
      <c r="C74" s="101"/>
      <c r="D74" s="96" t="s">
        <v>127</v>
      </c>
      <c r="E74" s="97"/>
      <c r="F74" s="97">
        <v>800</v>
      </c>
      <c r="G74" s="88">
        <f t="shared" si="8"/>
        <v>106.17824673170084</v>
      </c>
      <c r="H74" s="95"/>
      <c r="I74" s="95"/>
      <c r="J74" s="98"/>
    </row>
    <row r="75" spans="1:10" ht="24.75" customHeight="1">
      <c r="A75" s="181" t="s">
        <v>128</v>
      </c>
      <c r="B75" s="182"/>
      <c r="C75" s="183"/>
      <c r="D75" s="105" t="s">
        <v>129</v>
      </c>
      <c r="E75" s="93">
        <f>E76+E80</f>
        <v>782549.92</v>
      </c>
      <c r="F75" s="93">
        <f>F76+F80</f>
        <v>1024444</v>
      </c>
      <c r="G75" s="88">
        <f t="shared" si="8"/>
        <v>135967.08474351317</v>
      </c>
      <c r="H75" s="93">
        <f>H76+H80</f>
        <v>163621</v>
      </c>
      <c r="I75" s="93">
        <f>I76+I80</f>
        <v>160389</v>
      </c>
      <c r="J75" s="93">
        <f>J76+J80</f>
        <v>163597</v>
      </c>
    </row>
    <row r="76" spans="1:10" ht="25.5">
      <c r="A76" s="184" t="s">
        <v>130</v>
      </c>
      <c r="B76" s="185"/>
      <c r="C76" s="186"/>
      <c r="D76" s="94" t="s">
        <v>131</v>
      </c>
      <c r="E76" s="95">
        <f>E77</f>
        <v>542026.83000000007</v>
      </c>
      <c r="F76" s="95">
        <f>F77</f>
        <v>647244</v>
      </c>
      <c r="G76" s="88">
        <f t="shared" si="8"/>
        <v>85904.041409516227</v>
      </c>
      <c r="H76" s="95">
        <f>H77</f>
        <v>78930</v>
      </c>
      <c r="I76" s="95">
        <f>I77</f>
        <v>74005</v>
      </c>
      <c r="J76" s="95">
        <f>J77</f>
        <v>75485</v>
      </c>
    </row>
    <row r="77" spans="1:10">
      <c r="A77" s="175">
        <v>3</v>
      </c>
      <c r="B77" s="176"/>
      <c r="C77" s="177"/>
      <c r="D77" s="96" t="s">
        <v>96</v>
      </c>
      <c r="E77" s="97">
        <f>E78+E79</f>
        <v>542026.83000000007</v>
      </c>
      <c r="F77" s="97">
        <f>F78+F79</f>
        <v>647244</v>
      </c>
      <c r="G77" s="88">
        <f t="shared" si="8"/>
        <v>85904.041409516227</v>
      </c>
      <c r="H77" s="95">
        <f>H78+H79</f>
        <v>78930</v>
      </c>
      <c r="I77" s="95">
        <f>I78+I79</f>
        <v>74005</v>
      </c>
      <c r="J77" s="95">
        <f>J78+J79</f>
        <v>75485</v>
      </c>
    </row>
    <row r="78" spans="1:10">
      <c r="A78" s="178">
        <v>31</v>
      </c>
      <c r="B78" s="179"/>
      <c r="C78" s="180"/>
      <c r="D78" s="96" t="s">
        <v>12</v>
      </c>
      <c r="E78" s="97">
        <v>539281.4</v>
      </c>
      <c r="F78" s="97">
        <f>517074+30520+92910</f>
        <v>640504</v>
      </c>
      <c r="G78" s="88">
        <f t="shared" si="8"/>
        <v>85009.489680801635</v>
      </c>
      <c r="H78" s="95">
        <v>76448</v>
      </c>
      <c r="I78" s="95">
        <v>71473</v>
      </c>
      <c r="J78" s="98">
        <v>72903</v>
      </c>
    </row>
    <row r="79" spans="1:10">
      <c r="A79" s="178">
        <v>32</v>
      </c>
      <c r="B79" s="179"/>
      <c r="C79" s="180"/>
      <c r="D79" s="96" t="s">
        <v>13</v>
      </c>
      <c r="E79" s="97">
        <v>2745.43</v>
      </c>
      <c r="F79" s="97">
        <v>6740</v>
      </c>
      <c r="G79" s="88">
        <f t="shared" si="8"/>
        <v>894.55172871457955</v>
      </c>
      <c r="H79" s="95">
        <v>2482</v>
      </c>
      <c r="I79" s="95">
        <v>2532</v>
      </c>
      <c r="J79" s="98">
        <v>2582</v>
      </c>
    </row>
    <row r="80" spans="1:10" ht="25.5">
      <c r="A80" s="184" t="s">
        <v>115</v>
      </c>
      <c r="B80" s="185"/>
      <c r="C80" s="186"/>
      <c r="D80" s="94" t="s">
        <v>116</v>
      </c>
      <c r="E80" s="95">
        <f>E81</f>
        <v>240523.09</v>
      </c>
      <c r="F80" s="95">
        <f>F81</f>
        <v>377200</v>
      </c>
      <c r="G80" s="88">
        <f t="shared" si="8"/>
        <v>50063.043333996946</v>
      </c>
      <c r="H80" s="95">
        <f>H81</f>
        <v>84691</v>
      </c>
      <c r="I80" s="95">
        <f>I81</f>
        <v>86384</v>
      </c>
      <c r="J80" s="95">
        <f>J81</f>
        <v>88112</v>
      </c>
    </row>
    <row r="81" spans="1:10">
      <c r="A81" s="175">
        <v>3</v>
      </c>
      <c r="B81" s="176"/>
      <c r="C81" s="177"/>
      <c r="D81" s="96" t="s">
        <v>96</v>
      </c>
      <c r="E81" s="95">
        <f>E82+E83</f>
        <v>240523.09</v>
      </c>
      <c r="F81" s="95">
        <f>F82+F83</f>
        <v>377200</v>
      </c>
      <c r="G81" s="88">
        <f t="shared" si="8"/>
        <v>50063.043333996946</v>
      </c>
      <c r="H81" s="95">
        <f>H82+H83</f>
        <v>84691</v>
      </c>
      <c r="I81" s="95">
        <f>I82+I83</f>
        <v>86384</v>
      </c>
      <c r="J81" s="95">
        <f>J82+J83</f>
        <v>88112</v>
      </c>
    </row>
    <row r="82" spans="1:10">
      <c r="A82" s="178">
        <v>31</v>
      </c>
      <c r="B82" s="179"/>
      <c r="C82" s="180"/>
      <c r="D82" s="96" t="s">
        <v>12</v>
      </c>
      <c r="E82" s="97">
        <v>77908.09</v>
      </c>
      <c r="F82" s="97">
        <v>126000</v>
      </c>
      <c r="G82" s="88">
        <f t="shared" si="8"/>
        <v>16723.073860242883</v>
      </c>
      <c r="H82" s="95">
        <v>30009</v>
      </c>
      <c r="I82" s="95">
        <v>30609</v>
      </c>
      <c r="J82" s="98">
        <v>31221</v>
      </c>
    </row>
    <row r="83" spans="1:10">
      <c r="A83" s="178">
        <v>32</v>
      </c>
      <c r="B83" s="179"/>
      <c r="C83" s="180"/>
      <c r="D83" s="96" t="s">
        <v>13</v>
      </c>
      <c r="E83" s="97">
        <v>162615</v>
      </c>
      <c r="F83" s="97">
        <v>251200</v>
      </c>
      <c r="G83" s="88">
        <f t="shared" si="8"/>
        <v>33339.969473754063</v>
      </c>
      <c r="H83" s="95">
        <v>54682</v>
      </c>
      <c r="I83" s="95">
        <v>55775</v>
      </c>
      <c r="J83" s="98">
        <v>56891</v>
      </c>
    </row>
    <row r="84" spans="1:10" ht="24.75" customHeight="1">
      <c r="A84" s="181" t="s">
        <v>132</v>
      </c>
      <c r="B84" s="182"/>
      <c r="C84" s="183"/>
      <c r="D84" s="105" t="s">
        <v>133</v>
      </c>
      <c r="E84" s="93">
        <f t="shared" ref="E84:J86" si="9">E85</f>
        <v>18477.900000000001</v>
      </c>
      <c r="F84" s="93">
        <f t="shared" si="9"/>
        <v>183304</v>
      </c>
      <c r="G84" s="88">
        <f t="shared" si="8"/>
        <v>24328.621673634614</v>
      </c>
      <c r="H84" s="93">
        <f t="shared" si="9"/>
        <v>6237</v>
      </c>
      <c r="I84" s="93">
        <f t="shared" si="9"/>
        <v>0</v>
      </c>
      <c r="J84" s="93">
        <f t="shared" si="9"/>
        <v>0</v>
      </c>
    </row>
    <row r="85" spans="1:10" ht="25.5">
      <c r="A85" s="184" t="s">
        <v>134</v>
      </c>
      <c r="B85" s="185"/>
      <c r="C85" s="186"/>
      <c r="D85" s="94" t="s">
        <v>135</v>
      </c>
      <c r="E85" s="93">
        <f t="shared" si="9"/>
        <v>18477.900000000001</v>
      </c>
      <c r="F85" s="93">
        <f t="shared" si="9"/>
        <v>183304</v>
      </c>
      <c r="G85" s="88">
        <f t="shared" si="8"/>
        <v>24328.621673634614</v>
      </c>
      <c r="H85" s="93">
        <f t="shared" si="9"/>
        <v>6237</v>
      </c>
      <c r="I85" s="93">
        <f t="shared" si="9"/>
        <v>0</v>
      </c>
      <c r="J85" s="93">
        <f t="shared" si="9"/>
        <v>0</v>
      </c>
    </row>
    <row r="86" spans="1:10">
      <c r="A86" s="175">
        <v>3</v>
      </c>
      <c r="B86" s="176"/>
      <c r="C86" s="177"/>
      <c r="D86" s="96" t="s">
        <v>96</v>
      </c>
      <c r="E86" s="95">
        <f t="shared" si="9"/>
        <v>18477.900000000001</v>
      </c>
      <c r="F86" s="95">
        <f t="shared" si="9"/>
        <v>183304</v>
      </c>
      <c r="G86" s="88">
        <f t="shared" si="8"/>
        <v>24328.621673634614</v>
      </c>
      <c r="H86" s="95">
        <f t="shared" si="9"/>
        <v>6237</v>
      </c>
      <c r="I86" s="95">
        <f t="shared" si="9"/>
        <v>0</v>
      </c>
      <c r="J86" s="95">
        <f t="shared" si="9"/>
        <v>0</v>
      </c>
    </row>
    <row r="87" spans="1:10">
      <c r="A87" s="178">
        <v>32</v>
      </c>
      <c r="B87" s="179"/>
      <c r="C87" s="180"/>
      <c r="D87" s="96" t="s">
        <v>13</v>
      </c>
      <c r="E87" s="97">
        <v>18477.900000000001</v>
      </c>
      <c r="F87" s="97">
        <f>170000+5000+5000+3304</f>
        <v>183304</v>
      </c>
      <c r="G87" s="88">
        <f t="shared" si="8"/>
        <v>24328.621673634614</v>
      </c>
      <c r="H87" s="95">
        <v>6237</v>
      </c>
      <c r="I87" s="95">
        <v>0</v>
      </c>
      <c r="J87" s="98">
        <v>0</v>
      </c>
    </row>
    <row r="88" spans="1:10" ht="24.75" customHeight="1">
      <c r="A88" s="181" t="s">
        <v>136</v>
      </c>
      <c r="B88" s="182"/>
      <c r="C88" s="183"/>
      <c r="D88" s="105" t="s">
        <v>137</v>
      </c>
      <c r="E88" s="97">
        <f>E89+E92+E95</f>
        <v>2598.33</v>
      </c>
      <c r="F88" s="93">
        <f>F92+F95+F98</f>
        <v>35408</v>
      </c>
      <c r="G88" s="88">
        <f t="shared" si="8"/>
        <v>4699.4492003450787</v>
      </c>
      <c r="H88" s="93">
        <v>0</v>
      </c>
      <c r="I88" s="93">
        <f>I92</f>
        <v>0</v>
      </c>
      <c r="J88" s="93">
        <f>J92</f>
        <v>0</v>
      </c>
    </row>
    <row r="89" spans="1:10" ht="24.75" customHeight="1">
      <c r="A89" s="184" t="s">
        <v>138</v>
      </c>
      <c r="B89" s="185"/>
      <c r="C89" s="186"/>
      <c r="D89" s="94" t="s">
        <v>139</v>
      </c>
      <c r="E89" s="97">
        <f>E90</f>
        <v>2299.4</v>
      </c>
      <c r="F89" s="93">
        <v>0</v>
      </c>
      <c r="G89" s="88"/>
      <c r="H89" s="93">
        <v>0</v>
      </c>
      <c r="I89" s="93">
        <v>0</v>
      </c>
      <c r="J89" s="93">
        <v>0</v>
      </c>
    </row>
    <row r="90" spans="1:10" ht="24.75" customHeight="1">
      <c r="A90" s="175">
        <v>3</v>
      </c>
      <c r="B90" s="176"/>
      <c r="C90" s="177"/>
      <c r="D90" s="96" t="s">
        <v>96</v>
      </c>
      <c r="E90" s="97">
        <f>E91</f>
        <v>2299.4</v>
      </c>
      <c r="F90" s="93">
        <v>0</v>
      </c>
      <c r="G90" s="88"/>
      <c r="H90" s="93">
        <v>0</v>
      </c>
      <c r="I90" s="93">
        <v>0</v>
      </c>
      <c r="J90" s="93">
        <v>0</v>
      </c>
    </row>
    <row r="91" spans="1:10" ht="24.75" customHeight="1">
      <c r="A91" s="178">
        <v>32</v>
      </c>
      <c r="B91" s="179"/>
      <c r="C91" s="180"/>
      <c r="D91" s="96" t="s">
        <v>13</v>
      </c>
      <c r="E91" s="97">
        <v>2299.4</v>
      </c>
      <c r="F91" s="93">
        <v>0</v>
      </c>
      <c r="G91" s="88"/>
      <c r="H91" s="93">
        <v>0</v>
      </c>
      <c r="I91" s="93">
        <v>0</v>
      </c>
      <c r="J91" s="93">
        <v>0</v>
      </c>
    </row>
    <row r="92" spans="1:10" ht="25.5">
      <c r="A92" s="184" t="s">
        <v>140</v>
      </c>
      <c r="B92" s="185"/>
      <c r="C92" s="186"/>
      <c r="D92" s="94" t="s">
        <v>141</v>
      </c>
      <c r="E92" s="97"/>
      <c r="F92" s="95">
        <f>F93</f>
        <v>3340</v>
      </c>
      <c r="G92" s="88">
        <f t="shared" si="8"/>
        <v>443.29418010485097</v>
      </c>
      <c r="H92" s="95">
        <f>H93</f>
        <v>0</v>
      </c>
      <c r="I92" s="95">
        <f t="shared" ref="I92:J93" si="10">I93</f>
        <v>0</v>
      </c>
      <c r="J92" s="95">
        <f t="shared" si="10"/>
        <v>0</v>
      </c>
    </row>
    <row r="93" spans="1:10">
      <c r="A93" s="175">
        <v>3</v>
      </c>
      <c r="B93" s="176"/>
      <c r="C93" s="177"/>
      <c r="D93" s="96" t="s">
        <v>96</v>
      </c>
      <c r="E93" s="97"/>
      <c r="F93" s="95">
        <f>F94</f>
        <v>3340</v>
      </c>
      <c r="G93" s="88">
        <f t="shared" si="8"/>
        <v>443.29418010485097</v>
      </c>
      <c r="H93" s="95">
        <f>H94</f>
        <v>0</v>
      </c>
      <c r="I93" s="95">
        <f t="shared" si="10"/>
        <v>0</v>
      </c>
      <c r="J93" s="95">
        <f t="shared" si="10"/>
        <v>0</v>
      </c>
    </row>
    <row r="94" spans="1:10">
      <c r="A94" s="178">
        <v>32</v>
      </c>
      <c r="B94" s="179"/>
      <c r="C94" s="180"/>
      <c r="D94" s="96" t="s">
        <v>13</v>
      </c>
      <c r="E94" s="97"/>
      <c r="F94" s="95">
        <v>3340</v>
      </c>
      <c r="G94" s="88">
        <f t="shared" si="8"/>
        <v>443.29418010485097</v>
      </c>
      <c r="H94" s="95">
        <v>0</v>
      </c>
      <c r="I94" s="95">
        <v>0</v>
      </c>
      <c r="J94" s="98">
        <v>0</v>
      </c>
    </row>
    <row r="95" spans="1:10" ht="25.5">
      <c r="A95" s="184" t="s">
        <v>142</v>
      </c>
      <c r="B95" s="185"/>
      <c r="C95" s="186"/>
      <c r="D95" s="94" t="s">
        <v>143</v>
      </c>
      <c r="E95" s="95">
        <f t="shared" ref="E95:J96" si="11">E96</f>
        <v>298.93</v>
      </c>
      <c r="F95" s="95">
        <f t="shared" si="11"/>
        <v>1220</v>
      </c>
      <c r="G95" s="88">
        <f t="shared" si="8"/>
        <v>161.92182626584378</v>
      </c>
      <c r="H95" s="95">
        <f t="shared" si="11"/>
        <v>0</v>
      </c>
      <c r="I95" s="95">
        <f t="shared" si="11"/>
        <v>0</v>
      </c>
      <c r="J95" s="95">
        <f t="shared" si="11"/>
        <v>0</v>
      </c>
    </row>
    <row r="96" spans="1:10">
      <c r="A96" s="175">
        <v>3</v>
      </c>
      <c r="B96" s="176"/>
      <c r="C96" s="177"/>
      <c r="D96" s="96" t="s">
        <v>96</v>
      </c>
      <c r="E96" s="95">
        <f t="shared" si="11"/>
        <v>298.93</v>
      </c>
      <c r="F96" s="95">
        <f t="shared" si="11"/>
        <v>1220</v>
      </c>
      <c r="G96" s="88">
        <f t="shared" si="8"/>
        <v>161.92182626584378</v>
      </c>
      <c r="H96" s="95">
        <f t="shared" si="11"/>
        <v>0</v>
      </c>
      <c r="I96" s="95">
        <f t="shared" si="11"/>
        <v>0</v>
      </c>
      <c r="J96" s="95">
        <f t="shared" si="11"/>
        <v>0</v>
      </c>
    </row>
    <row r="97" spans="1:10">
      <c r="A97" s="178">
        <v>32</v>
      </c>
      <c r="B97" s="179"/>
      <c r="C97" s="180"/>
      <c r="D97" s="96" t="s">
        <v>13</v>
      </c>
      <c r="E97" s="97">
        <v>298.93</v>
      </c>
      <c r="F97" s="97">
        <v>1220</v>
      </c>
      <c r="G97" s="88">
        <f t="shared" si="8"/>
        <v>161.92182626584378</v>
      </c>
      <c r="H97" s="95">
        <v>0</v>
      </c>
      <c r="I97" s="95">
        <v>0</v>
      </c>
      <c r="J97" s="98">
        <v>0</v>
      </c>
    </row>
    <row r="98" spans="1:10" ht="25.5">
      <c r="A98" s="184" t="s">
        <v>144</v>
      </c>
      <c r="B98" s="185"/>
      <c r="C98" s="186"/>
      <c r="D98" s="94" t="s">
        <v>145</v>
      </c>
      <c r="E98" s="97"/>
      <c r="F98" s="97">
        <f>F99</f>
        <v>30848</v>
      </c>
      <c r="G98" s="88">
        <f t="shared" si="8"/>
        <v>4094.2331939743844</v>
      </c>
      <c r="H98" s="95">
        <v>0</v>
      </c>
      <c r="I98" s="95">
        <v>0</v>
      </c>
      <c r="J98" s="98">
        <v>0</v>
      </c>
    </row>
    <row r="99" spans="1:10">
      <c r="A99" s="175">
        <v>3</v>
      </c>
      <c r="B99" s="176"/>
      <c r="C99" s="177"/>
      <c r="D99" s="96" t="s">
        <v>96</v>
      </c>
      <c r="E99" s="97"/>
      <c r="F99" s="97">
        <f>F100</f>
        <v>30848</v>
      </c>
      <c r="G99" s="88">
        <f t="shared" si="8"/>
        <v>4094.2331939743844</v>
      </c>
      <c r="H99" s="95">
        <v>0</v>
      </c>
      <c r="I99" s="95">
        <v>0</v>
      </c>
      <c r="J99" s="98">
        <v>0</v>
      </c>
    </row>
    <row r="100" spans="1:10">
      <c r="A100" s="178">
        <v>32</v>
      </c>
      <c r="B100" s="179"/>
      <c r="C100" s="180"/>
      <c r="D100" s="96" t="s">
        <v>13</v>
      </c>
      <c r="E100" s="97"/>
      <c r="F100" s="97">
        <v>30848</v>
      </c>
      <c r="G100" s="88">
        <f t="shared" si="8"/>
        <v>4094.2331939743844</v>
      </c>
      <c r="H100" s="95">
        <v>0</v>
      </c>
      <c r="I100" s="95">
        <v>0</v>
      </c>
      <c r="J100" s="98">
        <v>0</v>
      </c>
    </row>
    <row r="101" spans="1:10" ht="24.75" customHeight="1">
      <c r="A101" s="181" t="s">
        <v>146</v>
      </c>
      <c r="B101" s="182"/>
      <c r="C101" s="183"/>
      <c r="D101" s="105" t="s">
        <v>147</v>
      </c>
      <c r="E101" s="97">
        <f>E102</f>
        <v>0</v>
      </c>
      <c r="F101" s="93">
        <f t="shared" ref="F101:J103" si="12">F102</f>
        <v>9384</v>
      </c>
      <c r="G101" s="88">
        <f t="shared" si="8"/>
        <v>1245.4708341628509</v>
      </c>
      <c r="H101" s="93">
        <f t="shared" si="12"/>
        <v>4223</v>
      </c>
      <c r="I101" s="93">
        <f t="shared" si="12"/>
        <v>0</v>
      </c>
      <c r="J101" s="93">
        <f t="shared" si="12"/>
        <v>0</v>
      </c>
    </row>
    <row r="102" spans="1:10" ht="25.5">
      <c r="A102" s="184" t="s">
        <v>144</v>
      </c>
      <c r="B102" s="185"/>
      <c r="C102" s="186"/>
      <c r="D102" s="94" t="s">
        <v>145</v>
      </c>
      <c r="E102" s="97"/>
      <c r="F102" s="93">
        <f t="shared" si="12"/>
        <v>9384</v>
      </c>
      <c r="G102" s="88">
        <f t="shared" si="8"/>
        <v>1245.4708341628509</v>
      </c>
      <c r="H102" s="93">
        <f t="shared" si="12"/>
        <v>4223</v>
      </c>
      <c r="I102" s="93">
        <f t="shared" si="12"/>
        <v>0</v>
      </c>
      <c r="J102" s="93">
        <f t="shared" si="12"/>
        <v>0</v>
      </c>
    </row>
    <row r="103" spans="1:10">
      <c r="A103" s="175">
        <v>3</v>
      </c>
      <c r="B103" s="176"/>
      <c r="C103" s="177"/>
      <c r="D103" s="96" t="s">
        <v>96</v>
      </c>
      <c r="E103" s="97"/>
      <c r="F103" s="95">
        <f t="shared" si="12"/>
        <v>9384</v>
      </c>
      <c r="G103" s="88">
        <f t="shared" si="8"/>
        <v>1245.4708341628509</v>
      </c>
      <c r="H103" s="95">
        <f t="shared" si="12"/>
        <v>4223</v>
      </c>
      <c r="I103" s="95">
        <f t="shared" si="12"/>
        <v>0</v>
      </c>
      <c r="J103" s="95">
        <f t="shared" si="12"/>
        <v>0</v>
      </c>
    </row>
    <row r="104" spans="1:10">
      <c r="A104" s="178">
        <v>32</v>
      </c>
      <c r="B104" s="179"/>
      <c r="C104" s="180"/>
      <c r="D104" s="96" t="s">
        <v>13</v>
      </c>
      <c r="E104" s="97"/>
      <c r="F104" s="97">
        <v>9384</v>
      </c>
      <c r="G104" s="88">
        <f t="shared" si="8"/>
        <v>1245.4708341628509</v>
      </c>
      <c r="H104" s="95">
        <v>4223</v>
      </c>
      <c r="I104" s="95">
        <v>0</v>
      </c>
      <c r="J104" s="98">
        <v>0</v>
      </c>
    </row>
    <row r="105" spans="1:10" ht="30.75" customHeight="1">
      <c r="A105" s="187" t="s">
        <v>148</v>
      </c>
      <c r="B105" s="188"/>
      <c r="C105" s="189"/>
      <c r="D105" s="89" t="s">
        <v>149</v>
      </c>
      <c r="E105" s="90">
        <f>E106+E110</f>
        <v>113449.44</v>
      </c>
      <c r="F105" s="90">
        <f>F106+F110</f>
        <v>132000</v>
      </c>
      <c r="G105" s="91">
        <f t="shared" si="8"/>
        <v>17519.410710730637</v>
      </c>
      <c r="H105" s="103">
        <f>H106+H110</f>
        <v>13405</v>
      </c>
      <c r="I105" s="103">
        <f>I106+I110</f>
        <v>13602</v>
      </c>
      <c r="J105" s="103">
        <f>J106+J110</f>
        <v>13805</v>
      </c>
    </row>
    <row r="106" spans="1:10" ht="24.75" customHeight="1">
      <c r="A106" s="181" t="s">
        <v>150</v>
      </c>
      <c r="B106" s="182"/>
      <c r="C106" s="183"/>
      <c r="D106" s="92" t="s">
        <v>151</v>
      </c>
      <c r="E106" s="97"/>
      <c r="F106" s="93">
        <f t="shared" ref="F106:J108" si="13">F107</f>
        <v>1000</v>
      </c>
      <c r="G106" s="88">
        <f t="shared" si="8"/>
        <v>132.72280841462606</v>
      </c>
      <c r="H106" s="93">
        <f t="shared" si="13"/>
        <v>796</v>
      </c>
      <c r="I106" s="93">
        <f t="shared" si="13"/>
        <v>812</v>
      </c>
      <c r="J106" s="93">
        <f t="shared" si="13"/>
        <v>829</v>
      </c>
    </row>
    <row r="107" spans="1:10" ht="27" customHeight="1">
      <c r="A107" s="184" t="s">
        <v>101</v>
      </c>
      <c r="B107" s="185"/>
      <c r="C107" s="186"/>
      <c r="D107" s="94" t="s">
        <v>102</v>
      </c>
      <c r="E107" s="97"/>
      <c r="F107" s="95">
        <f t="shared" si="13"/>
        <v>1000</v>
      </c>
      <c r="G107" s="88">
        <f t="shared" si="8"/>
        <v>132.72280841462606</v>
      </c>
      <c r="H107" s="95">
        <f t="shared" si="13"/>
        <v>796</v>
      </c>
      <c r="I107" s="95">
        <f t="shared" si="13"/>
        <v>812</v>
      </c>
      <c r="J107" s="95">
        <f t="shared" si="13"/>
        <v>829</v>
      </c>
    </row>
    <row r="108" spans="1:10">
      <c r="A108" s="175">
        <v>3</v>
      </c>
      <c r="B108" s="176"/>
      <c r="C108" s="177"/>
      <c r="D108" s="96" t="s">
        <v>96</v>
      </c>
      <c r="E108" s="97"/>
      <c r="F108" s="95">
        <f t="shared" si="13"/>
        <v>1000</v>
      </c>
      <c r="G108" s="88">
        <f t="shared" si="8"/>
        <v>132.72280841462606</v>
      </c>
      <c r="H108" s="95">
        <f t="shared" si="13"/>
        <v>796</v>
      </c>
      <c r="I108" s="95">
        <f t="shared" si="13"/>
        <v>812</v>
      </c>
      <c r="J108" s="95">
        <f t="shared" si="13"/>
        <v>829</v>
      </c>
    </row>
    <row r="109" spans="1:10">
      <c r="A109" s="178">
        <v>32</v>
      </c>
      <c r="B109" s="179"/>
      <c r="C109" s="180"/>
      <c r="D109" s="96" t="s">
        <v>13</v>
      </c>
      <c r="E109" s="97"/>
      <c r="F109" s="97">
        <v>1000</v>
      </c>
      <c r="G109" s="88">
        <f t="shared" si="8"/>
        <v>132.72280841462606</v>
      </c>
      <c r="H109" s="95">
        <v>796</v>
      </c>
      <c r="I109" s="95">
        <v>812</v>
      </c>
      <c r="J109" s="98">
        <v>829</v>
      </c>
    </row>
    <row r="110" spans="1:10" ht="24.75" customHeight="1">
      <c r="A110" s="181" t="s">
        <v>152</v>
      </c>
      <c r="B110" s="182"/>
      <c r="C110" s="183"/>
      <c r="D110" s="92" t="s">
        <v>153</v>
      </c>
      <c r="E110" s="93">
        <f>E111+E116+E119+E122</f>
        <v>113449.44</v>
      </c>
      <c r="F110" s="93">
        <f>F111+F116+F119+F122</f>
        <v>131000</v>
      </c>
      <c r="G110" s="88">
        <f t="shared" si="8"/>
        <v>17386.687902316011</v>
      </c>
      <c r="H110" s="93">
        <f>H111+H116+H119</f>
        <v>12609</v>
      </c>
      <c r="I110" s="93">
        <f>I111+I116+I119</f>
        <v>12790</v>
      </c>
      <c r="J110" s="93">
        <f>J111+J116+J119</f>
        <v>12976</v>
      </c>
    </row>
    <row r="111" spans="1:10" ht="27" customHeight="1">
      <c r="A111" s="184" t="s">
        <v>98</v>
      </c>
      <c r="B111" s="185"/>
      <c r="C111" s="186"/>
      <c r="D111" s="94" t="s">
        <v>99</v>
      </c>
      <c r="E111" s="95">
        <f>E112+E114</f>
        <v>48500</v>
      </c>
      <c r="F111" s="95">
        <f>F112+F114</f>
        <v>26500</v>
      </c>
      <c r="G111" s="88">
        <f t="shared" si="8"/>
        <v>3517.1544229875904</v>
      </c>
      <c r="H111" s="95">
        <f>H112+H114</f>
        <v>3517</v>
      </c>
      <c r="I111" s="95">
        <f>I112+I114</f>
        <v>3517</v>
      </c>
      <c r="J111" s="95">
        <f>J112+J114</f>
        <v>3517</v>
      </c>
    </row>
    <row r="112" spans="1:10">
      <c r="A112" s="175">
        <v>3</v>
      </c>
      <c r="B112" s="176"/>
      <c r="C112" s="177"/>
      <c r="D112" s="96" t="s">
        <v>96</v>
      </c>
      <c r="E112" s="95">
        <f>E113</f>
        <v>0</v>
      </c>
      <c r="F112" s="95">
        <f>F113</f>
        <v>4785</v>
      </c>
      <c r="G112" s="88">
        <f t="shared" si="8"/>
        <v>635.07863826398568</v>
      </c>
      <c r="H112" s="95">
        <f>H113</f>
        <v>863</v>
      </c>
      <c r="I112" s="95">
        <f>I113</f>
        <v>863</v>
      </c>
      <c r="J112" s="95">
        <f>J113</f>
        <v>863</v>
      </c>
    </row>
    <row r="113" spans="1:10">
      <c r="A113" s="178">
        <v>32</v>
      </c>
      <c r="B113" s="179"/>
      <c r="C113" s="180"/>
      <c r="D113" s="96" t="s">
        <v>13</v>
      </c>
      <c r="E113" s="97">
        <v>0</v>
      </c>
      <c r="F113" s="97">
        <v>4785</v>
      </c>
      <c r="G113" s="88">
        <f t="shared" si="8"/>
        <v>635.07863826398568</v>
      </c>
      <c r="H113" s="95">
        <v>863</v>
      </c>
      <c r="I113" s="95">
        <v>863</v>
      </c>
      <c r="J113" s="98">
        <v>863</v>
      </c>
    </row>
    <row r="114" spans="1:10" ht="25.5">
      <c r="A114" s="175">
        <v>4</v>
      </c>
      <c r="B114" s="176"/>
      <c r="C114" s="177"/>
      <c r="D114" s="96" t="s">
        <v>117</v>
      </c>
      <c r="E114" s="95">
        <f>E115</f>
        <v>48500</v>
      </c>
      <c r="F114" s="95">
        <f>F115</f>
        <v>21715</v>
      </c>
      <c r="G114" s="88">
        <f t="shared" si="8"/>
        <v>2882.0757847236046</v>
      </c>
      <c r="H114" s="95">
        <f>H115</f>
        <v>2654</v>
      </c>
      <c r="I114" s="95">
        <f>I115</f>
        <v>2654</v>
      </c>
      <c r="J114" s="95">
        <f>J115</f>
        <v>2654</v>
      </c>
    </row>
    <row r="115" spans="1:10" ht="25.5">
      <c r="A115" s="178">
        <v>42</v>
      </c>
      <c r="B115" s="179"/>
      <c r="C115" s="180"/>
      <c r="D115" s="96" t="s">
        <v>118</v>
      </c>
      <c r="E115" s="97">
        <v>48500</v>
      </c>
      <c r="F115" s="97">
        <v>21715</v>
      </c>
      <c r="G115" s="88">
        <f t="shared" si="8"/>
        <v>2882.0757847236046</v>
      </c>
      <c r="H115" s="95">
        <v>2654</v>
      </c>
      <c r="I115" s="95">
        <v>2654</v>
      </c>
      <c r="J115" s="98">
        <v>2654</v>
      </c>
    </row>
    <row r="116" spans="1:10" ht="27" customHeight="1">
      <c r="A116" s="184" t="s">
        <v>101</v>
      </c>
      <c r="B116" s="185"/>
      <c r="C116" s="186"/>
      <c r="D116" s="94" t="s">
        <v>102</v>
      </c>
      <c r="E116" s="95">
        <f t="shared" ref="E116:J117" si="14">E117</f>
        <v>950.09</v>
      </c>
      <c r="F116" s="95">
        <f t="shared" si="14"/>
        <v>2000</v>
      </c>
      <c r="G116" s="88">
        <f t="shared" si="8"/>
        <v>265.44561682925212</v>
      </c>
      <c r="H116" s="95">
        <f t="shared" si="14"/>
        <v>266</v>
      </c>
      <c r="I116" s="95">
        <f t="shared" si="14"/>
        <v>270</v>
      </c>
      <c r="J116" s="95">
        <f t="shared" si="14"/>
        <v>276</v>
      </c>
    </row>
    <row r="117" spans="1:10" ht="25.5">
      <c r="A117" s="175">
        <v>4</v>
      </c>
      <c r="B117" s="176"/>
      <c r="C117" s="177"/>
      <c r="D117" s="96" t="s">
        <v>117</v>
      </c>
      <c r="E117" s="95">
        <f t="shared" si="14"/>
        <v>950.09</v>
      </c>
      <c r="F117" s="95">
        <f t="shared" si="14"/>
        <v>2000</v>
      </c>
      <c r="G117" s="88">
        <f t="shared" si="8"/>
        <v>265.44561682925212</v>
      </c>
      <c r="H117" s="95">
        <f t="shared" si="14"/>
        <v>266</v>
      </c>
      <c r="I117" s="95">
        <f t="shared" si="14"/>
        <v>270</v>
      </c>
      <c r="J117" s="95">
        <f t="shared" si="14"/>
        <v>276</v>
      </c>
    </row>
    <row r="118" spans="1:10" ht="25.5">
      <c r="A118" s="178">
        <v>42</v>
      </c>
      <c r="B118" s="179"/>
      <c r="C118" s="180"/>
      <c r="D118" s="96" t="s">
        <v>118</v>
      </c>
      <c r="E118" s="97">
        <v>950.09</v>
      </c>
      <c r="F118" s="97">
        <v>2000</v>
      </c>
      <c r="G118" s="88">
        <f t="shared" si="8"/>
        <v>265.44561682925212</v>
      </c>
      <c r="H118" s="95">
        <v>266</v>
      </c>
      <c r="I118" s="95">
        <v>270</v>
      </c>
      <c r="J118" s="98">
        <v>276</v>
      </c>
    </row>
    <row r="119" spans="1:10" ht="25.5" customHeight="1">
      <c r="A119" s="184" t="s">
        <v>154</v>
      </c>
      <c r="B119" s="185"/>
      <c r="C119" s="186"/>
      <c r="D119" s="94" t="s">
        <v>155</v>
      </c>
      <c r="E119" s="95">
        <f t="shared" ref="E119:J123" si="15">E120</f>
        <v>63999.35</v>
      </c>
      <c r="F119" s="95">
        <f t="shared" si="15"/>
        <v>90500</v>
      </c>
      <c r="G119" s="88">
        <f t="shared" si="8"/>
        <v>12011.414161523657</v>
      </c>
      <c r="H119" s="95">
        <f t="shared" si="15"/>
        <v>8826</v>
      </c>
      <c r="I119" s="95">
        <f t="shared" si="15"/>
        <v>9003</v>
      </c>
      <c r="J119" s="95">
        <f t="shared" si="15"/>
        <v>9183</v>
      </c>
    </row>
    <row r="120" spans="1:10" ht="25.5">
      <c r="A120" s="175">
        <v>4</v>
      </c>
      <c r="B120" s="176"/>
      <c r="C120" s="177"/>
      <c r="D120" s="96" t="s">
        <v>117</v>
      </c>
      <c r="E120" s="95">
        <f t="shared" si="15"/>
        <v>63999.35</v>
      </c>
      <c r="F120" s="95">
        <f t="shared" si="15"/>
        <v>90500</v>
      </c>
      <c r="G120" s="88">
        <f t="shared" si="8"/>
        <v>12011.414161523657</v>
      </c>
      <c r="H120" s="95">
        <f t="shared" si="15"/>
        <v>8826</v>
      </c>
      <c r="I120" s="95">
        <f t="shared" si="15"/>
        <v>9003</v>
      </c>
      <c r="J120" s="95">
        <f t="shared" si="15"/>
        <v>9183</v>
      </c>
    </row>
    <row r="121" spans="1:10" ht="25.5">
      <c r="A121" s="178">
        <v>42</v>
      </c>
      <c r="B121" s="179"/>
      <c r="C121" s="180"/>
      <c r="D121" s="96" t="s">
        <v>118</v>
      </c>
      <c r="E121" s="97">
        <v>63999.35</v>
      </c>
      <c r="F121" s="97">
        <v>90500</v>
      </c>
      <c r="G121" s="88">
        <f t="shared" si="8"/>
        <v>12011.414161523657</v>
      </c>
      <c r="H121" s="95">
        <v>8826</v>
      </c>
      <c r="I121" s="95">
        <v>9003</v>
      </c>
      <c r="J121" s="98">
        <v>9183</v>
      </c>
    </row>
    <row r="122" spans="1:10" ht="24.75" customHeight="1">
      <c r="A122" s="184" t="s">
        <v>156</v>
      </c>
      <c r="B122" s="185"/>
      <c r="C122" s="186"/>
      <c r="D122" s="94" t="s">
        <v>157</v>
      </c>
      <c r="E122" s="97"/>
      <c r="F122" s="95">
        <f t="shared" si="15"/>
        <v>12000</v>
      </c>
      <c r="G122" s="88">
        <f t="shared" si="8"/>
        <v>1592.6737009755125</v>
      </c>
      <c r="H122" s="95">
        <f t="shared" si="15"/>
        <v>0</v>
      </c>
      <c r="I122" s="95">
        <f t="shared" si="15"/>
        <v>0</v>
      </c>
      <c r="J122" s="95">
        <f t="shared" si="15"/>
        <v>0</v>
      </c>
    </row>
    <row r="123" spans="1:10" ht="25.5">
      <c r="A123" s="175">
        <v>4</v>
      </c>
      <c r="B123" s="176"/>
      <c r="C123" s="177"/>
      <c r="D123" s="96" t="s">
        <v>117</v>
      </c>
      <c r="E123" s="97"/>
      <c r="F123" s="95">
        <f t="shared" si="15"/>
        <v>12000</v>
      </c>
      <c r="G123" s="88">
        <f t="shared" si="8"/>
        <v>1592.6737009755125</v>
      </c>
      <c r="H123" s="95">
        <f t="shared" si="15"/>
        <v>0</v>
      </c>
      <c r="I123" s="95">
        <f t="shared" si="15"/>
        <v>0</v>
      </c>
      <c r="J123" s="95">
        <f t="shared" si="15"/>
        <v>0</v>
      </c>
    </row>
    <row r="124" spans="1:10" ht="25.5">
      <c r="A124" s="178">
        <v>42</v>
      </c>
      <c r="B124" s="179"/>
      <c r="C124" s="180"/>
      <c r="D124" s="96" t="s">
        <v>118</v>
      </c>
      <c r="E124" s="97"/>
      <c r="F124" s="97">
        <v>12000</v>
      </c>
      <c r="G124" s="88">
        <f t="shared" si="8"/>
        <v>1592.6737009755125</v>
      </c>
      <c r="H124" s="95">
        <v>0</v>
      </c>
      <c r="I124" s="95">
        <v>0</v>
      </c>
      <c r="J124" s="98">
        <v>0</v>
      </c>
    </row>
    <row r="125" spans="1:10" ht="29.25" customHeight="1">
      <c r="A125" s="187" t="s">
        <v>148</v>
      </c>
      <c r="B125" s="188"/>
      <c r="C125" s="189"/>
      <c r="D125" s="89" t="s">
        <v>149</v>
      </c>
      <c r="E125" s="106">
        <f>E126+E129</f>
        <v>106809.81</v>
      </c>
      <c r="F125" s="107"/>
      <c r="G125" s="91"/>
      <c r="H125" s="103"/>
      <c r="I125" s="103"/>
      <c r="J125" s="108"/>
    </row>
    <row r="126" spans="1:10" ht="24.75" customHeight="1">
      <c r="A126" s="181" t="s">
        <v>158</v>
      </c>
      <c r="B126" s="182"/>
      <c r="C126" s="183"/>
      <c r="D126" s="92" t="s">
        <v>159</v>
      </c>
      <c r="E126" s="93">
        <f>E127</f>
        <v>45391.1</v>
      </c>
      <c r="F126" s="93"/>
      <c r="G126" s="88"/>
      <c r="H126" s="93"/>
      <c r="I126" s="93"/>
      <c r="J126" s="93"/>
    </row>
    <row r="127" spans="1:10">
      <c r="A127" s="175">
        <v>3</v>
      </c>
      <c r="B127" s="176"/>
      <c r="C127" s="177"/>
      <c r="D127" s="96" t="s">
        <v>96</v>
      </c>
      <c r="E127" s="97">
        <f>E128</f>
        <v>45391.1</v>
      </c>
      <c r="F127" s="97"/>
      <c r="G127" s="88"/>
      <c r="H127" s="95"/>
      <c r="I127" s="95"/>
      <c r="J127" s="95"/>
    </row>
    <row r="128" spans="1:10" ht="20.25" customHeight="1">
      <c r="A128" s="178">
        <v>32</v>
      </c>
      <c r="B128" s="179"/>
      <c r="C128" s="180"/>
      <c r="D128" s="96" t="s">
        <v>13</v>
      </c>
      <c r="E128" s="97">
        <v>45391.1</v>
      </c>
      <c r="F128" s="97"/>
      <c r="G128" s="88"/>
      <c r="H128" s="95"/>
      <c r="I128" s="95"/>
      <c r="J128" s="98"/>
    </row>
    <row r="129" spans="1:10" ht="24.75" customHeight="1">
      <c r="A129" s="181" t="s">
        <v>160</v>
      </c>
      <c r="B129" s="182"/>
      <c r="C129" s="183"/>
      <c r="D129" s="92" t="s">
        <v>161</v>
      </c>
      <c r="E129" s="93">
        <f>E130</f>
        <v>61418.71</v>
      </c>
      <c r="F129" s="93"/>
      <c r="G129" s="88"/>
      <c r="H129" s="93"/>
      <c r="I129" s="93"/>
      <c r="J129" s="93"/>
    </row>
    <row r="130" spans="1:10">
      <c r="A130" s="175">
        <v>3</v>
      </c>
      <c r="B130" s="176"/>
      <c r="C130" s="177"/>
      <c r="D130" s="96" t="s">
        <v>96</v>
      </c>
      <c r="E130" s="97">
        <f>E131</f>
        <v>61418.71</v>
      </c>
      <c r="F130" s="97"/>
      <c r="G130" s="88"/>
      <c r="H130" s="95"/>
      <c r="I130" s="95"/>
      <c r="J130" s="95"/>
    </row>
    <row r="131" spans="1:10" ht="20.25" customHeight="1">
      <c r="A131" s="178">
        <v>31</v>
      </c>
      <c r="B131" s="179"/>
      <c r="C131" s="180"/>
      <c r="D131" s="96" t="s">
        <v>12</v>
      </c>
      <c r="E131" s="97">
        <v>61418.71</v>
      </c>
      <c r="F131" s="97"/>
      <c r="G131" s="88"/>
      <c r="H131" s="95"/>
      <c r="I131" s="95"/>
      <c r="J131" s="98"/>
    </row>
  </sheetData>
  <mergeCells count="119">
    <mergeCell ref="A10:C10"/>
    <mergeCell ref="A11:C11"/>
    <mergeCell ref="A12:C12"/>
    <mergeCell ref="A13:C13"/>
    <mergeCell ref="A14:C14"/>
    <mergeCell ref="A17:C17"/>
    <mergeCell ref="A1:J1"/>
    <mergeCell ref="A3:J3"/>
    <mergeCell ref="A5:C5"/>
    <mergeCell ref="A7:C7"/>
    <mergeCell ref="A8:C8"/>
    <mergeCell ref="A9:C9"/>
    <mergeCell ref="A25:C25"/>
    <mergeCell ref="A26:C26"/>
    <mergeCell ref="A27:C27"/>
    <mergeCell ref="A28:C28"/>
    <mergeCell ref="A29:C29"/>
    <mergeCell ref="A30:C30"/>
    <mergeCell ref="A18:C18"/>
    <mergeCell ref="A19:C19"/>
    <mergeCell ref="A21:C21"/>
    <mergeCell ref="A22:C22"/>
    <mergeCell ref="A23:C23"/>
    <mergeCell ref="A24:C24"/>
    <mergeCell ref="A38:C38"/>
    <mergeCell ref="A39:C39"/>
    <mergeCell ref="A40:C40"/>
    <mergeCell ref="A42:C42"/>
    <mergeCell ref="A43:C43"/>
    <mergeCell ref="A44:C44"/>
    <mergeCell ref="A31:C31"/>
    <mergeCell ref="A33:C33"/>
    <mergeCell ref="A34:C34"/>
    <mergeCell ref="A35:C35"/>
    <mergeCell ref="A36:C36"/>
    <mergeCell ref="A37:C37"/>
    <mergeCell ref="A52:C52"/>
    <mergeCell ref="A53:C53"/>
    <mergeCell ref="A55:C55"/>
    <mergeCell ref="A56:C56"/>
    <mergeCell ref="A57:C57"/>
    <mergeCell ref="A58:C58"/>
    <mergeCell ref="A45:C45"/>
    <mergeCell ref="A46:C46"/>
    <mergeCell ref="A48:C48"/>
    <mergeCell ref="A49:C49"/>
    <mergeCell ref="A50:C50"/>
    <mergeCell ref="A51:C51"/>
    <mergeCell ref="A65:C65"/>
    <mergeCell ref="A66:C66"/>
    <mergeCell ref="A67:C67"/>
    <mergeCell ref="A68:C68"/>
    <mergeCell ref="A70:C70"/>
    <mergeCell ref="A71:C71"/>
    <mergeCell ref="A59:C59"/>
    <mergeCell ref="A60:C60"/>
    <mergeCell ref="A61:C61"/>
    <mergeCell ref="A62:C62"/>
    <mergeCell ref="A63:C63"/>
    <mergeCell ref="A64:C64"/>
    <mergeCell ref="A79:C79"/>
    <mergeCell ref="A80:C80"/>
    <mergeCell ref="A81:C81"/>
    <mergeCell ref="A82:C82"/>
    <mergeCell ref="A83:C83"/>
    <mergeCell ref="A84:C84"/>
    <mergeCell ref="A72:C72"/>
    <mergeCell ref="A73:C73"/>
    <mergeCell ref="A75:C75"/>
    <mergeCell ref="A76:C76"/>
    <mergeCell ref="A77:C77"/>
    <mergeCell ref="A78:C78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27:C127"/>
    <mergeCell ref="A128:C128"/>
    <mergeCell ref="A129:C129"/>
    <mergeCell ref="A130:C130"/>
    <mergeCell ref="A131:C131"/>
    <mergeCell ref="A121:C121"/>
    <mergeCell ref="A122:C122"/>
    <mergeCell ref="A123:C123"/>
    <mergeCell ref="A124:C124"/>
    <mergeCell ref="A125:C125"/>
    <mergeCell ref="A126:C1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1"/>
  <sheetViews>
    <sheetView workbookViewId="0">
      <selection activeCell="M17" sqref="M17"/>
    </sheetView>
  </sheetViews>
  <sheetFormatPr defaultRowHeight="12.75"/>
  <cols>
    <col min="1" max="1" width="7.42578125" style="2" bestFit="1" customWidth="1"/>
    <col min="2" max="2" width="8.42578125" style="2" bestFit="1" customWidth="1"/>
    <col min="3" max="3" width="8.7109375" style="2" customWidth="1"/>
    <col min="4" max="4" width="30" style="2" customWidth="1"/>
    <col min="5" max="10" width="25.28515625" style="2" customWidth="1"/>
    <col min="11" max="16384" width="9.140625" style="2"/>
  </cols>
  <sheetData>
    <row r="1" spans="1:10" ht="42" customHeight="1">
      <c r="A1" s="142" t="s">
        <v>78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8">
      <c r="A2" s="78"/>
      <c r="B2" s="78"/>
      <c r="C2" s="78"/>
      <c r="D2" s="78"/>
      <c r="E2" s="78"/>
      <c r="F2" s="78"/>
      <c r="G2" s="78"/>
      <c r="H2" s="78"/>
      <c r="I2" s="79"/>
      <c r="J2" s="79"/>
    </row>
    <row r="3" spans="1:10" ht="18" customHeight="1">
      <c r="A3" s="142" t="s">
        <v>79</v>
      </c>
      <c r="B3" s="190"/>
      <c r="C3" s="190"/>
      <c r="D3" s="190"/>
      <c r="E3" s="190"/>
      <c r="F3" s="190"/>
      <c r="G3" s="190"/>
      <c r="H3" s="190"/>
      <c r="I3" s="190"/>
      <c r="J3" s="190"/>
    </row>
    <row r="4" spans="1:10" ht="18">
      <c r="A4" s="78"/>
      <c r="B4" s="78"/>
      <c r="C4" s="78"/>
      <c r="D4" s="78"/>
      <c r="E4" s="78"/>
      <c r="F4" s="78"/>
      <c r="G4" s="78"/>
      <c r="H4" s="78"/>
      <c r="I4" s="79"/>
      <c r="J4" s="79"/>
    </row>
    <row r="5" spans="1:10" ht="25.5">
      <c r="A5" s="191" t="s">
        <v>80</v>
      </c>
      <c r="B5" s="192"/>
      <c r="C5" s="193"/>
      <c r="D5" s="81" t="s">
        <v>25</v>
      </c>
      <c r="E5" s="81" t="s">
        <v>81</v>
      </c>
      <c r="F5" s="82" t="s">
        <v>82</v>
      </c>
      <c r="G5" s="82" t="s">
        <v>83</v>
      </c>
      <c r="H5" s="82" t="s">
        <v>84</v>
      </c>
      <c r="I5" s="82" t="s">
        <v>85</v>
      </c>
      <c r="J5" s="82" t="s">
        <v>86</v>
      </c>
    </row>
    <row r="6" spans="1:10" ht="3.75" customHeight="1">
      <c r="A6" s="83"/>
      <c r="B6" s="84"/>
      <c r="C6" s="85"/>
      <c r="D6" s="81"/>
      <c r="E6" s="81"/>
      <c r="F6" s="81"/>
      <c r="G6" s="82"/>
      <c r="H6" s="82"/>
      <c r="I6" s="82"/>
      <c r="J6" s="82"/>
    </row>
    <row r="7" spans="1:10" ht="33.75" customHeight="1">
      <c r="A7" s="194" t="s">
        <v>87</v>
      </c>
      <c r="B7" s="195"/>
      <c r="C7" s="196"/>
      <c r="D7" s="86" t="s">
        <v>88</v>
      </c>
      <c r="E7" s="87">
        <f>E9+E48+E105+E125</f>
        <v>9257339.4399999995</v>
      </c>
      <c r="F7" s="87">
        <f>F9+F48+F105</f>
        <v>10448964</v>
      </c>
      <c r="G7" s="88">
        <f>F7/7.5345</f>
        <v>1386815.8471033247</v>
      </c>
      <c r="H7" s="87">
        <f>H9+H48+H105</f>
        <v>1391789</v>
      </c>
      <c r="I7" s="87">
        <f>I9+I48+I105</f>
        <v>1402301</v>
      </c>
      <c r="J7" s="87">
        <f>J9+J48+J105</f>
        <v>1430197</v>
      </c>
    </row>
    <row r="8" spans="1:10" ht="33.75" customHeight="1">
      <c r="A8" s="194" t="s">
        <v>89</v>
      </c>
      <c r="B8" s="195"/>
      <c r="C8" s="196"/>
      <c r="D8" s="86" t="s">
        <v>90</v>
      </c>
      <c r="E8" s="87">
        <f t="shared" ref="E8:J8" si="0">E9+E48+E105</f>
        <v>9150529.629999999</v>
      </c>
      <c r="F8" s="87">
        <f t="shared" si="0"/>
        <v>10448964</v>
      </c>
      <c r="G8" s="88">
        <f t="shared" si="0"/>
        <v>1386815.8471033245</v>
      </c>
      <c r="H8" s="87">
        <f t="shared" si="0"/>
        <v>1391789</v>
      </c>
      <c r="I8" s="87">
        <f t="shared" si="0"/>
        <v>1402301</v>
      </c>
      <c r="J8" s="87">
        <f t="shared" si="0"/>
        <v>1430197</v>
      </c>
    </row>
    <row r="9" spans="1:10" ht="35.25" customHeight="1">
      <c r="A9" s="187" t="s">
        <v>91</v>
      </c>
      <c r="B9" s="188"/>
      <c r="C9" s="189"/>
      <c r="D9" s="89" t="s">
        <v>92</v>
      </c>
      <c r="E9" s="90">
        <f>E10+E21+E36+E42</f>
        <v>7705780.0499999998</v>
      </c>
      <c r="F9" s="90">
        <f>F10+F21+F36+F42</f>
        <v>8341014</v>
      </c>
      <c r="G9" s="91">
        <f t="shared" ref="G9:G72" si="1">F9/7.5345</f>
        <v>1107042.8031057136</v>
      </c>
      <c r="H9" s="90">
        <f>H10+H21+H36+H42</f>
        <v>1098694</v>
      </c>
      <c r="I9" s="90">
        <f>I10+I21+I36+I42</f>
        <v>1120629</v>
      </c>
      <c r="J9" s="90">
        <f>J10+J21+J36+J42</f>
        <v>1143002</v>
      </c>
    </row>
    <row r="10" spans="1:10" ht="25.5">
      <c r="A10" s="181" t="s">
        <v>93</v>
      </c>
      <c r="B10" s="182"/>
      <c r="C10" s="183"/>
      <c r="D10" s="92" t="s">
        <v>23</v>
      </c>
      <c r="E10" s="93">
        <f>E11+E17</f>
        <v>173881.33</v>
      </c>
      <c r="F10" s="93">
        <f>F11+F17</f>
        <v>173009</v>
      </c>
      <c r="G10" s="88">
        <f t="shared" si="1"/>
        <v>22962.240361006039</v>
      </c>
      <c r="H10" s="93">
        <f>H11+H17</f>
        <v>23240</v>
      </c>
      <c r="I10" s="93">
        <f>I11+I17</f>
        <v>23704</v>
      </c>
      <c r="J10" s="93">
        <f>J11+J17</f>
        <v>24178</v>
      </c>
    </row>
    <row r="11" spans="1:10" ht="25.5">
      <c r="A11" s="184" t="s">
        <v>94</v>
      </c>
      <c r="B11" s="185"/>
      <c r="C11" s="186"/>
      <c r="D11" s="94" t="s">
        <v>95</v>
      </c>
      <c r="E11" s="95">
        <f>E12</f>
        <v>9000</v>
      </c>
      <c r="F11" s="95">
        <f>F12</f>
        <v>7000</v>
      </c>
      <c r="G11" s="88">
        <f t="shared" si="1"/>
        <v>929.05965890238235</v>
      </c>
      <c r="H11" s="95">
        <f>H12</f>
        <v>929</v>
      </c>
      <c r="I11" s="95">
        <f>I12</f>
        <v>948</v>
      </c>
      <c r="J11" s="95">
        <f>J12</f>
        <v>966</v>
      </c>
    </row>
    <row r="12" spans="1:10">
      <c r="A12" s="175">
        <v>3</v>
      </c>
      <c r="B12" s="176"/>
      <c r="C12" s="177"/>
      <c r="D12" s="96" t="s">
        <v>96</v>
      </c>
      <c r="E12" s="95">
        <f>E13+E14+E15+E16</f>
        <v>9000</v>
      </c>
      <c r="F12" s="95">
        <f>F13+F14+F15+F16</f>
        <v>7000</v>
      </c>
      <c r="G12" s="88">
        <f t="shared" si="1"/>
        <v>929.05965890238235</v>
      </c>
      <c r="H12" s="95">
        <f>H13+H14+H15+H16</f>
        <v>929</v>
      </c>
      <c r="I12" s="95">
        <f>I13+I14+I15+I16</f>
        <v>948</v>
      </c>
      <c r="J12" s="95">
        <f>J13+J14+J15+J16</f>
        <v>966</v>
      </c>
    </row>
    <row r="13" spans="1:10">
      <c r="A13" s="178">
        <v>31</v>
      </c>
      <c r="B13" s="179"/>
      <c r="C13" s="180"/>
      <c r="D13" s="96" t="s">
        <v>12</v>
      </c>
      <c r="E13" s="97"/>
      <c r="F13" s="97"/>
      <c r="G13" s="88"/>
      <c r="H13" s="95"/>
      <c r="I13" s="95"/>
      <c r="J13" s="98"/>
    </row>
    <row r="14" spans="1:10">
      <c r="A14" s="178">
        <v>32</v>
      </c>
      <c r="B14" s="179"/>
      <c r="C14" s="180"/>
      <c r="D14" s="96" t="s">
        <v>13</v>
      </c>
      <c r="E14" s="97">
        <v>9000</v>
      </c>
      <c r="F14" s="97">
        <v>7000</v>
      </c>
      <c r="G14" s="88">
        <f t="shared" si="1"/>
        <v>929.05965890238235</v>
      </c>
      <c r="H14" s="95">
        <v>929</v>
      </c>
      <c r="I14" s="95">
        <v>948</v>
      </c>
      <c r="J14" s="98">
        <v>966</v>
      </c>
    </row>
    <row r="15" spans="1:10" ht="16.5" customHeight="1">
      <c r="A15" s="99">
        <v>34</v>
      </c>
      <c r="B15" s="100"/>
      <c r="C15" s="101"/>
      <c r="D15" s="96" t="s">
        <v>26</v>
      </c>
      <c r="E15" s="97"/>
      <c r="F15" s="97"/>
      <c r="G15" s="88"/>
      <c r="H15" s="95"/>
      <c r="I15" s="95"/>
      <c r="J15" s="98"/>
    </row>
    <row r="16" spans="1:10" ht="18" customHeight="1">
      <c r="A16" s="99">
        <v>37</v>
      </c>
      <c r="B16" s="100"/>
      <c r="C16" s="101"/>
      <c r="D16" s="102" t="s">
        <v>97</v>
      </c>
      <c r="E16" s="97"/>
      <c r="F16" s="97"/>
      <c r="G16" s="88"/>
      <c r="H16" s="95"/>
      <c r="I16" s="95"/>
      <c r="J16" s="98"/>
    </row>
    <row r="17" spans="1:10" ht="27" customHeight="1">
      <c r="A17" s="184" t="s">
        <v>98</v>
      </c>
      <c r="B17" s="185"/>
      <c r="C17" s="186"/>
      <c r="D17" s="94" t="s">
        <v>99</v>
      </c>
      <c r="E17" s="97">
        <f>E18</f>
        <v>164881.32999999999</v>
      </c>
      <c r="F17" s="97">
        <f>F18</f>
        <v>166009</v>
      </c>
      <c r="G17" s="88">
        <f t="shared" si="1"/>
        <v>22033.180702103655</v>
      </c>
      <c r="H17" s="95">
        <f>H18</f>
        <v>22311</v>
      </c>
      <c r="I17" s="95">
        <f>I18</f>
        <v>22756</v>
      </c>
      <c r="J17" s="95">
        <f>J18</f>
        <v>23212</v>
      </c>
    </row>
    <row r="18" spans="1:10">
      <c r="A18" s="175">
        <v>3</v>
      </c>
      <c r="B18" s="176"/>
      <c r="C18" s="177"/>
      <c r="D18" s="96" t="s">
        <v>96</v>
      </c>
      <c r="E18" s="97">
        <f>E19+E20</f>
        <v>164881.32999999999</v>
      </c>
      <c r="F18" s="97">
        <f>F19+F20</f>
        <v>166009</v>
      </c>
      <c r="G18" s="88">
        <f t="shared" si="1"/>
        <v>22033.180702103655</v>
      </c>
      <c r="H18" s="95">
        <f>H19+H20</f>
        <v>22311</v>
      </c>
      <c r="I18" s="95">
        <f>I19+I20</f>
        <v>22756</v>
      </c>
      <c r="J18" s="95">
        <f>J19+J20</f>
        <v>23212</v>
      </c>
    </row>
    <row r="19" spans="1:10">
      <c r="A19" s="178">
        <v>32</v>
      </c>
      <c r="B19" s="179"/>
      <c r="C19" s="180"/>
      <c r="D19" s="96" t="s">
        <v>13</v>
      </c>
      <c r="E19" s="97">
        <v>151639.31</v>
      </c>
      <c r="F19" s="97">
        <f>12000+36409+99000+1000</f>
        <v>148409</v>
      </c>
      <c r="G19" s="88">
        <f t="shared" si="1"/>
        <v>19697.259274006236</v>
      </c>
      <c r="H19" s="95">
        <v>20453</v>
      </c>
      <c r="I19" s="95">
        <v>20861</v>
      </c>
      <c r="J19" s="98">
        <v>21279</v>
      </c>
    </row>
    <row r="20" spans="1:10">
      <c r="A20" s="99">
        <v>34</v>
      </c>
      <c r="B20" s="100"/>
      <c r="C20" s="101"/>
      <c r="D20" s="96" t="s">
        <v>26</v>
      </c>
      <c r="E20" s="97">
        <v>13242.02</v>
      </c>
      <c r="F20" s="97">
        <v>17600</v>
      </c>
      <c r="G20" s="88">
        <f t="shared" si="1"/>
        <v>2335.9214280974184</v>
      </c>
      <c r="H20" s="95">
        <v>1858</v>
      </c>
      <c r="I20" s="95">
        <v>1895</v>
      </c>
      <c r="J20" s="98">
        <v>1933</v>
      </c>
    </row>
    <row r="21" spans="1:10" ht="25.5">
      <c r="A21" s="181" t="s">
        <v>100</v>
      </c>
      <c r="B21" s="182"/>
      <c r="C21" s="183"/>
      <c r="D21" s="92" t="s">
        <v>24</v>
      </c>
      <c r="E21" s="93">
        <f>E22+E26+E29+E33</f>
        <v>274633.50999999995</v>
      </c>
      <c r="F21" s="93">
        <f>F22+F26+F29+F33</f>
        <v>384005</v>
      </c>
      <c r="G21" s="88">
        <f t="shared" si="1"/>
        <v>50966.222045258473</v>
      </c>
      <c r="H21" s="93">
        <f>H22+H26+H29+H33</f>
        <v>38890</v>
      </c>
      <c r="I21" s="93">
        <f>I22+I26+I29+I33</f>
        <v>39625</v>
      </c>
      <c r="J21" s="93">
        <f>J22+J26+J29+J33</f>
        <v>40379</v>
      </c>
    </row>
    <row r="22" spans="1:10" ht="25.5">
      <c r="A22" s="184" t="s">
        <v>94</v>
      </c>
      <c r="B22" s="185"/>
      <c r="C22" s="186"/>
      <c r="D22" s="94" t="s">
        <v>95</v>
      </c>
      <c r="E22" s="95">
        <f>E23</f>
        <v>1000</v>
      </c>
      <c r="F22" s="95">
        <f>F23</f>
        <v>101000</v>
      </c>
      <c r="G22" s="88">
        <f t="shared" si="1"/>
        <v>13405.003649877232</v>
      </c>
      <c r="H22" s="95">
        <f>H23</f>
        <v>133</v>
      </c>
      <c r="I22" s="95">
        <f>I23</f>
        <v>135</v>
      </c>
      <c r="J22" s="95">
        <f>J23</f>
        <v>138</v>
      </c>
    </row>
    <row r="23" spans="1:10">
      <c r="A23" s="175">
        <v>3</v>
      </c>
      <c r="B23" s="176"/>
      <c r="C23" s="177"/>
      <c r="D23" s="96" t="s">
        <v>96</v>
      </c>
      <c r="E23" s="95">
        <f>E24+E25</f>
        <v>1000</v>
      </c>
      <c r="F23" s="95">
        <f>F24+F25</f>
        <v>101000</v>
      </c>
      <c r="G23" s="88">
        <f t="shared" si="1"/>
        <v>13405.003649877232</v>
      </c>
      <c r="H23" s="95">
        <f>H24+H25</f>
        <v>133</v>
      </c>
      <c r="I23" s="95">
        <f>I24+I25</f>
        <v>135</v>
      </c>
      <c r="J23" s="95">
        <f>J24+J25</f>
        <v>138</v>
      </c>
    </row>
    <row r="24" spans="1:10">
      <c r="A24" s="178">
        <v>31</v>
      </c>
      <c r="B24" s="179"/>
      <c r="C24" s="180"/>
      <c r="D24" s="96" t="s">
        <v>12</v>
      </c>
      <c r="E24" s="97"/>
      <c r="F24" s="97"/>
      <c r="G24" s="88"/>
      <c r="H24" s="95"/>
      <c r="I24" s="95"/>
      <c r="J24" s="98"/>
    </row>
    <row r="25" spans="1:10">
      <c r="A25" s="178">
        <v>32</v>
      </c>
      <c r="B25" s="179"/>
      <c r="C25" s="180"/>
      <c r="D25" s="96" t="s">
        <v>13</v>
      </c>
      <c r="E25" s="97">
        <v>1000</v>
      </c>
      <c r="F25" s="97">
        <v>101000</v>
      </c>
      <c r="G25" s="88">
        <f t="shared" si="1"/>
        <v>13405.003649877232</v>
      </c>
      <c r="H25" s="95">
        <v>133</v>
      </c>
      <c r="I25" s="95">
        <v>135</v>
      </c>
      <c r="J25" s="98">
        <v>138</v>
      </c>
    </row>
    <row r="26" spans="1:10" ht="27" customHeight="1">
      <c r="A26" s="184" t="s">
        <v>98</v>
      </c>
      <c r="B26" s="185"/>
      <c r="C26" s="186"/>
      <c r="D26" s="94" t="s">
        <v>99</v>
      </c>
      <c r="E26" s="95">
        <f t="shared" ref="E26:J27" si="2">E27</f>
        <v>214419.65</v>
      </c>
      <c r="F26" s="95">
        <f t="shared" si="2"/>
        <v>238000</v>
      </c>
      <c r="G26" s="88">
        <f t="shared" si="1"/>
        <v>31588.028402681</v>
      </c>
      <c r="H26" s="95">
        <f t="shared" si="2"/>
        <v>32916</v>
      </c>
      <c r="I26" s="95">
        <f t="shared" si="2"/>
        <v>33573</v>
      </c>
      <c r="J26" s="95">
        <f t="shared" si="2"/>
        <v>34245</v>
      </c>
    </row>
    <row r="27" spans="1:10">
      <c r="A27" s="175">
        <v>3</v>
      </c>
      <c r="B27" s="176"/>
      <c r="C27" s="177"/>
      <c r="D27" s="96" t="s">
        <v>96</v>
      </c>
      <c r="E27" s="95">
        <f t="shared" si="2"/>
        <v>214419.65</v>
      </c>
      <c r="F27" s="95">
        <f t="shared" si="2"/>
        <v>238000</v>
      </c>
      <c r="G27" s="88">
        <f t="shared" si="1"/>
        <v>31588.028402681</v>
      </c>
      <c r="H27" s="95">
        <f t="shared" si="2"/>
        <v>32916</v>
      </c>
      <c r="I27" s="95">
        <f t="shared" si="2"/>
        <v>33573</v>
      </c>
      <c r="J27" s="95">
        <f t="shared" si="2"/>
        <v>34245</v>
      </c>
    </row>
    <row r="28" spans="1:10">
      <c r="A28" s="178">
        <v>32</v>
      </c>
      <c r="B28" s="179"/>
      <c r="C28" s="180"/>
      <c r="D28" s="96" t="s">
        <v>13</v>
      </c>
      <c r="E28" s="97">
        <v>214419.65</v>
      </c>
      <c r="F28" s="97">
        <f>221000+17000</f>
        <v>238000</v>
      </c>
      <c r="G28" s="88">
        <f t="shared" si="1"/>
        <v>31588.028402681</v>
      </c>
      <c r="H28" s="95">
        <v>32916</v>
      </c>
      <c r="I28" s="95">
        <v>33573</v>
      </c>
      <c r="J28" s="98">
        <v>34245</v>
      </c>
    </row>
    <row r="29" spans="1:10" ht="27" customHeight="1">
      <c r="A29" s="184" t="s">
        <v>101</v>
      </c>
      <c r="B29" s="185"/>
      <c r="C29" s="186"/>
      <c r="D29" s="94" t="s">
        <v>102</v>
      </c>
      <c r="E29" s="95">
        <f>E30</f>
        <v>58829.31</v>
      </c>
      <c r="F29" s="95">
        <f>F30</f>
        <v>34005</v>
      </c>
      <c r="G29" s="88">
        <f t="shared" si="1"/>
        <v>4513.2391001393589</v>
      </c>
      <c r="H29" s="95">
        <f>H30</f>
        <v>4514</v>
      </c>
      <c r="I29" s="95">
        <f>I30</f>
        <v>4563</v>
      </c>
      <c r="J29" s="95">
        <f>J30</f>
        <v>4615</v>
      </c>
    </row>
    <row r="30" spans="1:10">
      <c r="A30" s="175">
        <v>3</v>
      </c>
      <c r="B30" s="176"/>
      <c r="C30" s="177"/>
      <c r="D30" s="96" t="s">
        <v>96</v>
      </c>
      <c r="E30" s="95">
        <f>E31+E32</f>
        <v>58829.31</v>
      </c>
      <c r="F30" s="95">
        <f>F31+F32</f>
        <v>34005</v>
      </c>
      <c r="G30" s="88">
        <f t="shared" si="1"/>
        <v>4513.2391001393589</v>
      </c>
      <c r="H30" s="95">
        <f>H31+H32</f>
        <v>4514</v>
      </c>
      <c r="I30" s="95">
        <f>I31+I32</f>
        <v>4563</v>
      </c>
      <c r="J30" s="95">
        <f>J31+J32</f>
        <v>4615</v>
      </c>
    </row>
    <row r="31" spans="1:10">
      <c r="A31" s="178">
        <v>32</v>
      </c>
      <c r="B31" s="179"/>
      <c r="C31" s="180"/>
      <c r="D31" s="96" t="s">
        <v>13</v>
      </c>
      <c r="E31" s="97">
        <v>56837.61</v>
      </c>
      <c r="F31" s="97">
        <f>7850+9400+14530+1025</f>
        <v>32805</v>
      </c>
      <c r="G31" s="88">
        <f t="shared" si="1"/>
        <v>4353.9717300418079</v>
      </c>
      <c r="H31" s="95">
        <v>4355</v>
      </c>
      <c r="I31" s="95">
        <v>4401</v>
      </c>
      <c r="J31" s="98">
        <v>4449</v>
      </c>
    </row>
    <row r="32" spans="1:10">
      <c r="A32" s="99">
        <v>34</v>
      </c>
      <c r="B32" s="100"/>
      <c r="C32" s="101"/>
      <c r="D32" s="96" t="s">
        <v>26</v>
      </c>
      <c r="E32" s="97">
        <v>1991.7</v>
      </c>
      <c r="F32" s="97">
        <v>1200</v>
      </c>
      <c r="G32" s="88">
        <f t="shared" si="1"/>
        <v>159.26737009755126</v>
      </c>
      <c r="H32" s="95">
        <v>159</v>
      </c>
      <c r="I32" s="95">
        <v>162</v>
      </c>
      <c r="J32" s="98">
        <v>166</v>
      </c>
    </row>
    <row r="33" spans="1:10" ht="25.5">
      <c r="A33" s="184" t="s">
        <v>103</v>
      </c>
      <c r="B33" s="185"/>
      <c r="C33" s="186"/>
      <c r="D33" s="94" t="s">
        <v>104</v>
      </c>
      <c r="E33" s="95">
        <f t="shared" ref="E33:J34" si="3">E34</f>
        <v>384.55</v>
      </c>
      <c r="F33" s="95">
        <f t="shared" si="3"/>
        <v>11000</v>
      </c>
      <c r="G33" s="88">
        <f t="shared" si="1"/>
        <v>1459.9508925608866</v>
      </c>
      <c r="H33" s="95">
        <f t="shared" si="3"/>
        <v>1327</v>
      </c>
      <c r="I33" s="95">
        <f t="shared" si="3"/>
        <v>1354</v>
      </c>
      <c r="J33" s="95">
        <f t="shared" si="3"/>
        <v>1381</v>
      </c>
    </row>
    <row r="34" spans="1:10">
      <c r="A34" s="175">
        <v>3</v>
      </c>
      <c r="B34" s="176"/>
      <c r="C34" s="177"/>
      <c r="D34" s="96" t="s">
        <v>96</v>
      </c>
      <c r="E34" s="95">
        <f t="shared" si="3"/>
        <v>384.55</v>
      </c>
      <c r="F34" s="95">
        <f t="shared" si="3"/>
        <v>11000</v>
      </c>
      <c r="G34" s="88">
        <f t="shared" si="1"/>
        <v>1459.9508925608866</v>
      </c>
      <c r="H34" s="95">
        <f t="shared" si="3"/>
        <v>1327</v>
      </c>
      <c r="I34" s="95">
        <f t="shared" si="3"/>
        <v>1354</v>
      </c>
      <c r="J34" s="95">
        <f t="shared" si="3"/>
        <v>1381</v>
      </c>
    </row>
    <row r="35" spans="1:10">
      <c r="A35" s="178">
        <v>32</v>
      </c>
      <c r="B35" s="179"/>
      <c r="C35" s="180"/>
      <c r="D35" s="96" t="s">
        <v>13</v>
      </c>
      <c r="E35" s="97">
        <v>384.55</v>
      </c>
      <c r="F35" s="97">
        <v>11000</v>
      </c>
      <c r="G35" s="88">
        <f t="shared" si="1"/>
        <v>1459.9508925608866</v>
      </c>
      <c r="H35" s="95">
        <v>1327</v>
      </c>
      <c r="I35" s="95">
        <v>1354</v>
      </c>
      <c r="J35" s="98">
        <v>1381</v>
      </c>
    </row>
    <row r="36" spans="1:10" ht="25.5" customHeight="1">
      <c r="A36" s="181" t="s">
        <v>105</v>
      </c>
      <c r="B36" s="182"/>
      <c r="C36" s="183"/>
      <c r="D36" s="92" t="s">
        <v>106</v>
      </c>
      <c r="E36" s="93">
        <f>E37</f>
        <v>6896583.5599999996</v>
      </c>
      <c r="F36" s="93">
        <f>F37</f>
        <v>7395000</v>
      </c>
      <c r="G36" s="88">
        <f t="shared" si="1"/>
        <v>981485.16822615964</v>
      </c>
      <c r="H36" s="93">
        <f t="shared" ref="E36:J37" si="4">H37</f>
        <v>984869</v>
      </c>
      <c r="I36" s="93">
        <f t="shared" si="4"/>
        <v>1004571</v>
      </c>
      <c r="J36" s="93">
        <f t="shared" si="4"/>
        <v>1024661</v>
      </c>
    </row>
    <row r="37" spans="1:10">
      <c r="A37" s="184" t="s">
        <v>107</v>
      </c>
      <c r="B37" s="185"/>
      <c r="C37" s="186"/>
      <c r="D37" s="94" t="s">
        <v>108</v>
      </c>
      <c r="E37" s="95">
        <f t="shared" si="4"/>
        <v>6896583.5599999996</v>
      </c>
      <c r="F37" s="95">
        <f t="shared" si="4"/>
        <v>7395000</v>
      </c>
      <c r="G37" s="88">
        <f t="shared" si="1"/>
        <v>981485.16822615964</v>
      </c>
      <c r="H37" s="95">
        <f t="shared" si="4"/>
        <v>984869</v>
      </c>
      <c r="I37" s="95">
        <f t="shared" si="4"/>
        <v>1004571</v>
      </c>
      <c r="J37" s="95">
        <f t="shared" si="4"/>
        <v>1024661</v>
      </c>
    </row>
    <row r="38" spans="1:10">
      <c r="A38" s="175">
        <v>3</v>
      </c>
      <c r="B38" s="176"/>
      <c r="C38" s="177"/>
      <c r="D38" s="96" t="s">
        <v>96</v>
      </c>
      <c r="E38" s="97">
        <f>E39+E40+E41</f>
        <v>6896583.5599999996</v>
      </c>
      <c r="F38" s="97">
        <f>F39+F40+F41</f>
        <v>7395000</v>
      </c>
      <c r="G38" s="88">
        <f t="shared" si="1"/>
        <v>981485.16822615964</v>
      </c>
      <c r="H38" s="95">
        <f>H39+H40+H41</f>
        <v>984869</v>
      </c>
      <c r="I38" s="95">
        <f>I39+I40+I41</f>
        <v>1004571</v>
      </c>
      <c r="J38" s="95">
        <f>J39+J40+J41</f>
        <v>1024661</v>
      </c>
    </row>
    <row r="39" spans="1:10">
      <c r="A39" s="178">
        <v>31</v>
      </c>
      <c r="B39" s="179"/>
      <c r="C39" s="180"/>
      <c r="D39" s="96" t="s">
        <v>12</v>
      </c>
      <c r="E39" s="97">
        <v>6896583.5599999996</v>
      </c>
      <c r="F39" s="97">
        <f>6240000+1095000</f>
        <v>7335000</v>
      </c>
      <c r="G39" s="88">
        <f t="shared" si="1"/>
        <v>973521.79972128209</v>
      </c>
      <c r="H39" s="95">
        <v>973521</v>
      </c>
      <c r="I39" s="95">
        <v>992997</v>
      </c>
      <c r="J39" s="95">
        <v>1012854</v>
      </c>
    </row>
    <row r="40" spans="1:10">
      <c r="A40" s="178">
        <v>32</v>
      </c>
      <c r="B40" s="179"/>
      <c r="C40" s="180"/>
      <c r="D40" s="96" t="s">
        <v>13</v>
      </c>
      <c r="E40" s="97"/>
      <c r="F40" s="97">
        <v>30000</v>
      </c>
      <c r="G40" s="88">
        <f t="shared" si="1"/>
        <v>3981.6842524387812</v>
      </c>
      <c r="H40" s="95">
        <v>7366</v>
      </c>
      <c r="I40" s="95">
        <v>7513</v>
      </c>
      <c r="J40" s="95">
        <v>7664</v>
      </c>
    </row>
    <row r="41" spans="1:10">
      <c r="A41" s="99">
        <v>34</v>
      </c>
      <c r="B41" s="100"/>
      <c r="C41" s="101"/>
      <c r="D41" s="96" t="s">
        <v>26</v>
      </c>
      <c r="E41" s="97"/>
      <c r="F41" s="97">
        <v>30000</v>
      </c>
      <c r="G41" s="88">
        <f t="shared" si="1"/>
        <v>3981.6842524387812</v>
      </c>
      <c r="H41" s="95">
        <v>3982</v>
      </c>
      <c r="I41" s="95">
        <v>4061</v>
      </c>
      <c r="J41" s="95">
        <v>4143</v>
      </c>
    </row>
    <row r="42" spans="1:10" ht="25.5">
      <c r="A42" s="181" t="s">
        <v>109</v>
      </c>
      <c r="B42" s="182"/>
      <c r="C42" s="183"/>
      <c r="D42" s="92" t="s">
        <v>110</v>
      </c>
      <c r="E42" s="93">
        <f>E43</f>
        <v>360681.65</v>
      </c>
      <c r="F42" s="93">
        <f>F43</f>
        <v>389000</v>
      </c>
      <c r="G42" s="88">
        <f t="shared" si="1"/>
        <v>51629.172473289531</v>
      </c>
      <c r="H42" s="93">
        <f t="shared" ref="E42:J43" si="5">H43</f>
        <v>51695</v>
      </c>
      <c r="I42" s="93">
        <f t="shared" si="5"/>
        <v>52729</v>
      </c>
      <c r="J42" s="93">
        <f t="shared" si="5"/>
        <v>53784</v>
      </c>
    </row>
    <row r="43" spans="1:10">
      <c r="A43" s="184" t="s">
        <v>107</v>
      </c>
      <c r="B43" s="185"/>
      <c r="C43" s="186"/>
      <c r="D43" s="94" t="s">
        <v>108</v>
      </c>
      <c r="E43" s="95">
        <f t="shared" si="5"/>
        <v>360681.65</v>
      </c>
      <c r="F43" s="95">
        <f t="shared" si="5"/>
        <v>389000</v>
      </c>
      <c r="G43" s="88">
        <f t="shared" si="1"/>
        <v>51629.172473289531</v>
      </c>
      <c r="H43" s="95">
        <f t="shared" si="5"/>
        <v>51695</v>
      </c>
      <c r="I43" s="95">
        <f t="shared" si="5"/>
        <v>52729</v>
      </c>
      <c r="J43" s="95">
        <f t="shared" si="5"/>
        <v>53784</v>
      </c>
    </row>
    <row r="44" spans="1:10">
      <c r="A44" s="175">
        <v>3</v>
      </c>
      <c r="B44" s="176"/>
      <c r="C44" s="177"/>
      <c r="D44" s="96" t="s">
        <v>96</v>
      </c>
      <c r="E44" s="95">
        <f>E45+E46</f>
        <v>360681.65</v>
      </c>
      <c r="F44" s="95">
        <f>F45+F46</f>
        <v>389000</v>
      </c>
      <c r="G44" s="88">
        <f t="shared" si="1"/>
        <v>51629.172473289531</v>
      </c>
      <c r="H44" s="95">
        <f>H45+H46</f>
        <v>51695</v>
      </c>
      <c r="I44" s="95">
        <f>I45+I46</f>
        <v>52729</v>
      </c>
      <c r="J44" s="95">
        <f>J45+J46</f>
        <v>53784</v>
      </c>
    </row>
    <row r="45" spans="1:10">
      <c r="A45" s="178">
        <v>31</v>
      </c>
      <c r="B45" s="179"/>
      <c r="C45" s="180"/>
      <c r="D45" s="96" t="s">
        <v>12</v>
      </c>
      <c r="E45" s="97">
        <v>233719.57</v>
      </c>
      <c r="F45" s="97">
        <v>245000</v>
      </c>
      <c r="G45" s="88">
        <f t="shared" si="1"/>
        <v>32517.088061583381</v>
      </c>
      <c r="H45" s="95">
        <v>32583</v>
      </c>
      <c r="I45" s="95">
        <v>33235</v>
      </c>
      <c r="J45" s="95">
        <v>33900</v>
      </c>
    </row>
    <row r="46" spans="1:10">
      <c r="A46" s="178">
        <v>32</v>
      </c>
      <c r="B46" s="179"/>
      <c r="C46" s="180"/>
      <c r="D46" s="96" t="s">
        <v>13</v>
      </c>
      <c r="E46" s="97">
        <v>126962.08</v>
      </c>
      <c r="F46" s="97">
        <v>144000</v>
      </c>
      <c r="G46" s="88">
        <f t="shared" si="1"/>
        <v>19112.08441170615</v>
      </c>
      <c r="H46" s="95">
        <v>19112</v>
      </c>
      <c r="I46" s="95">
        <v>19494</v>
      </c>
      <c r="J46" s="95">
        <v>19884</v>
      </c>
    </row>
    <row r="47" spans="1:10" ht="8.25" customHeight="1">
      <c r="A47" s="99"/>
      <c r="B47" s="100"/>
      <c r="C47" s="101"/>
      <c r="D47" s="96"/>
      <c r="E47" s="97"/>
      <c r="F47" s="97"/>
      <c r="G47" s="88"/>
      <c r="H47" s="95"/>
      <c r="I47" s="95"/>
      <c r="J47" s="95"/>
    </row>
    <row r="48" spans="1:10" ht="30.75" customHeight="1">
      <c r="A48" s="187" t="s">
        <v>111</v>
      </c>
      <c r="B48" s="188"/>
      <c r="C48" s="189"/>
      <c r="D48" s="89" t="s">
        <v>112</v>
      </c>
      <c r="E48" s="103">
        <f>E49+E57+E61+E75+E84+E88+E101</f>
        <v>1331300.1400000001</v>
      </c>
      <c r="F48" s="103">
        <f>F49+F57+F61+F75+F84+F88+F101</f>
        <v>1975950</v>
      </c>
      <c r="G48" s="91">
        <f t="shared" si="1"/>
        <v>262253.63328688033</v>
      </c>
      <c r="H48" s="103">
        <f>H49+H57+H61+H75+H84+H88+H101</f>
        <v>279690</v>
      </c>
      <c r="I48" s="103">
        <f>I49+I57+I61+I75+I84+I88+I101</f>
        <v>268070</v>
      </c>
      <c r="J48" s="103">
        <f>J49+J57+J61+J75+J84+J88+J101</f>
        <v>273390</v>
      </c>
    </row>
    <row r="49" spans="1:10" ht="24.75" customHeight="1">
      <c r="A49" s="181" t="s">
        <v>113</v>
      </c>
      <c r="B49" s="182"/>
      <c r="C49" s="183"/>
      <c r="D49" s="92" t="s">
        <v>114</v>
      </c>
      <c r="E49" s="93">
        <f>E50</f>
        <v>375941.93</v>
      </c>
      <c r="F49" s="93">
        <f>F50</f>
        <v>450900</v>
      </c>
      <c r="G49" s="88">
        <f t="shared" si="1"/>
        <v>59844.714314154888</v>
      </c>
      <c r="H49" s="93">
        <f>H50</f>
        <v>68353</v>
      </c>
      <c r="I49" s="93">
        <f>I50</f>
        <v>69720</v>
      </c>
      <c r="J49" s="93">
        <f>J50</f>
        <v>71112</v>
      </c>
    </row>
    <row r="50" spans="1:10" ht="25.5">
      <c r="A50" s="184" t="s">
        <v>115</v>
      </c>
      <c r="B50" s="185"/>
      <c r="C50" s="186"/>
      <c r="D50" s="94" t="s">
        <v>116</v>
      </c>
      <c r="E50" s="95">
        <f>E51+E55</f>
        <v>375941.93</v>
      </c>
      <c r="F50" s="95">
        <f>F51+F55</f>
        <v>450900</v>
      </c>
      <c r="G50" s="88">
        <f t="shared" si="1"/>
        <v>59844.714314154888</v>
      </c>
      <c r="H50" s="95">
        <f>H51+H55</f>
        <v>68353</v>
      </c>
      <c r="I50" s="95">
        <f>I51+I55</f>
        <v>69720</v>
      </c>
      <c r="J50" s="95">
        <f>J51+J55</f>
        <v>71112</v>
      </c>
    </row>
    <row r="51" spans="1:10">
      <c r="A51" s="175">
        <v>3</v>
      </c>
      <c r="B51" s="176"/>
      <c r="C51" s="177"/>
      <c r="D51" s="96" t="s">
        <v>96</v>
      </c>
      <c r="E51" s="95">
        <f>E52+E53+E54</f>
        <v>375941.93</v>
      </c>
      <c r="F51" s="95">
        <f>F52+F53+F54</f>
        <v>440900</v>
      </c>
      <c r="G51" s="88">
        <f t="shared" si="1"/>
        <v>58517.486230008624</v>
      </c>
      <c r="H51" s="95">
        <f>H52+H53+H54</f>
        <v>67689</v>
      </c>
      <c r="I51" s="95">
        <f>I52+I53+I54</f>
        <v>69043</v>
      </c>
      <c r="J51" s="95">
        <f>J52+J53+J54</f>
        <v>70422</v>
      </c>
    </row>
    <row r="52" spans="1:10">
      <c r="A52" s="178">
        <v>31</v>
      </c>
      <c r="B52" s="179"/>
      <c r="C52" s="180"/>
      <c r="D52" s="96" t="s">
        <v>12</v>
      </c>
      <c r="E52" s="95">
        <v>0</v>
      </c>
      <c r="F52" s="95">
        <v>0</v>
      </c>
      <c r="G52" s="88">
        <f t="shared" si="1"/>
        <v>0</v>
      </c>
      <c r="H52" s="95">
        <v>0</v>
      </c>
      <c r="I52" s="95">
        <v>0</v>
      </c>
      <c r="J52" s="98">
        <v>0</v>
      </c>
    </row>
    <row r="53" spans="1:10">
      <c r="A53" s="178">
        <v>32</v>
      </c>
      <c r="B53" s="179"/>
      <c r="C53" s="180"/>
      <c r="D53" s="96" t="s">
        <v>13</v>
      </c>
      <c r="E53" s="97">
        <v>375941.93</v>
      </c>
      <c r="F53" s="97">
        <f>435900+4000+1000</f>
        <v>440900</v>
      </c>
      <c r="G53" s="88">
        <f t="shared" si="1"/>
        <v>58517.486230008624</v>
      </c>
      <c r="H53" s="95">
        <v>67689</v>
      </c>
      <c r="I53" s="95">
        <v>69043</v>
      </c>
      <c r="J53" s="98">
        <v>70422</v>
      </c>
    </row>
    <row r="54" spans="1:10">
      <c r="A54" s="99">
        <v>34</v>
      </c>
      <c r="B54" s="100"/>
      <c r="C54" s="101"/>
      <c r="D54" s="96" t="s">
        <v>26</v>
      </c>
      <c r="E54" s="97"/>
      <c r="F54" s="97">
        <v>0</v>
      </c>
      <c r="G54" s="88">
        <f t="shared" si="1"/>
        <v>0</v>
      </c>
      <c r="H54" s="95">
        <v>0</v>
      </c>
      <c r="I54" s="95">
        <v>0</v>
      </c>
      <c r="J54" s="98">
        <v>0</v>
      </c>
    </row>
    <row r="55" spans="1:10" ht="25.5">
      <c r="A55" s="175">
        <v>4</v>
      </c>
      <c r="B55" s="176"/>
      <c r="C55" s="177"/>
      <c r="D55" s="96" t="s">
        <v>117</v>
      </c>
      <c r="E55" s="97"/>
      <c r="F55" s="95">
        <f>F56</f>
        <v>10000</v>
      </c>
      <c r="G55" s="88">
        <f t="shared" si="1"/>
        <v>1327.2280841462605</v>
      </c>
      <c r="H55" s="95">
        <f>H56</f>
        <v>664</v>
      </c>
      <c r="I55" s="95">
        <f>I56</f>
        <v>677</v>
      </c>
      <c r="J55" s="95">
        <f>J56</f>
        <v>690</v>
      </c>
    </row>
    <row r="56" spans="1:10" ht="25.5">
      <c r="A56" s="178">
        <v>42</v>
      </c>
      <c r="B56" s="179"/>
      <c r="C56" s="180"/>
      <c r="D56" s="96" t="s">
        <v>118</v>
      </c>
      <c r="E56" s="97"/>
      <c r="F56" s="97">
        <v>10000</v>
      </c>
      <c r="G56" s="88">
        <f t="shared" si="1"/>
        <v>1327.2280841462605</v>
      </c>
      <c r="H56" s="95">
        <v>664</v>
      </c>
      <c r="I56" s="95">
        <v>677</v>
      </c>
      <c r="J56" s="98">
        <v>690</v>
      </c>
    </row>
    <row r="57" spans="1:10" ht="24.75" customHeight="1">
      <c r="A57" s="181" t="s">
        <v>119</v>
      </c>
      <c r="B57" s="182"/>
      <c r="C57" s="183"/>
      <c r="D57" s="92" t="s">
        <v>120</v>
      </c>
      <c r="E57" s="93">
        <f t="shared" ref="E57:J59" si="6">E58</f>
        <v>1800</v>
      </c>
      <c r="F57" s="93">
        <f t="shared" si="6"/>
        <v>10000</v>
      </c>
      <c r="G57" s="88">
        <f t="shared" si="1"/>
        <v>1327.2280841462605</v>
      </c>
      <c r="H57" s="93">
        <f t="shared" si="6"/>
        <v>1991</v>
      </c>
      <c r="I57" s="93">
        <f t="shared" si="6"/>
        <v>1991</v>
      </c>
      <c r="J57" s="93">
        <f t="shared" si="6"/>
        <v>1991</v>
      </c>
    </row>
    <row r="58" spans="1:10">
      <c r="A58" s="184" t="s">
        <v>121</v>
      </c>
      <c r="B58" s="185"/>
      <c r="C58" s="186"/>
      <c r="D58" s="94" t="s">
        <v>122</v>
      </c>
      <c r="E58" s="95">
        <f t="shared" si="6"/>
        <v>1800</v>
      </c>
      <c r="F58" s="95">
        <f t="shared" si="6"/>
        <v>10000</v>
      </c>
      <c r="G58" s="88">
        <f t="shared" si="1"/>
        <v>1327.2280841462605</v>
      </c>
      <c r="H58" s="95">
        <f t="shared" si="6"/>
        <v>1991</v>
      </c>
      <c r="I58" s="95">
        <f t="shared" si="6"/>
        <v>1991</v>
      </c>
      <c r="J58" s="95">
        <f t="shared" si="6"/>
        <v>1991</v>
      </c>
    </row>
    <row r="59" spans="1:10">
      <c r="A59" s="175">
        <v>3</v>
      </c>
      <c r="B59" s="176"/>
      <c r="C59" s="177"/>
      <c r="D59" s="96" t="s">
        <v>96</v>
      </c>
      <c r="E59" s="95">
        <f t="shared" si="6"/>
        <v>1800</v>
      </c>
      <c r="F59" s="95">
        <f t="shared" si="6"/>
        <v>10000</v>
      </c>
      <c r="G59" s="88">
        <f t="shared" si="1"/>
        <v>1327.2280841462605</v>
      </c>
      <c r="H59" s="95">
        <f t="shared" si="6"/>
        <v>1991</v>
      </c>
      <c r="I59" s="95">
        <f t="shared" si="6"/>
        <v>1991</v>
      </c>
      <c r="J59" s="95">
        <f t="shared" si="6"/>
        <v>1991</v>
      </c>
    </row>
    <row r="60" spans="1:10">
      <c r="A60" s="178">
        <v>32</v>
      </c>
      <c r="B60" s="179"/>
      <c r="C60" s="180"/>
      <c r="D60" s="96" t="s">
        <v>13</v>
      </c>
      <c r="E60" s="97">
        <v>1800</v>
      </c>
      <c r="F60" s="97">
        <v>10000</v>
      </c>
      <c r="G60" s="88">
        <f t="shared" si="1"/>
        <v>1327.2280841462605</v>
      </c>
      <c r="H60" s="95">
        <v>1991</v>
      </c>
      <c r="I60" s="95">
        <v>1991</v>
      </c>
      <c r="J60" s="98">
        <v>1991</v>
      </c>
    </row>
    <row r="61" spans="1:10" ht="37.5" customHeight="1">
      <c r="A61" s="181" t="s">
        <v>123</v>
      </c>
      <c r="B61" s="182"/>
      <c r="C61" s="183"/>
      <c r="D61" s="92" t="s">
        <v>124</v>
      </c>
      <c r="E61" s="104">
        <f>E62+E65+E70</f>
        <v>149932.06</v>
      </c>
      <c r="F61" s="93">
        <f>F62+F65+F70</f>
        <v>262510</v>
      </c>
      <c r="G61" s="88">
        <f t="shared" si="1"/>
        <v>34841.064436923487</v>
      </c>
      <c r="H61" s="93">
        <f>H62+H65+H70</f>
        <v>35265</v>
      </c>
      <c r="I61" s="93">
        <f>I62+I65+I70</f>
        <v>35970</v>
      </c>
      <c r="J61" s="93">
        <f>J62+J65+J70</f>
        <v>36690</v>
      </c>
    </row>
    <row r="62" spans="1:10" ht="27" customHeight="1">
      <c r="A62" s="184" t="s">
        <v>101</v>
      </c>
      <c r="B62" s="185"/>
      <c r="C62" s="186"/>
      <c r="D62" s="94" t="s">
        <v>102</v>
      </c>
      <c r="E62" s="97"/>
      <c r="F62" s="95">
        <f t="shared" ref="F62:J63" si="7">F63</f>
        <v>1060</v>
      </c>
      <c r="G62" s="88">
        <f t="shared" si="1"/>
        <v>140.68617691950359</v>
      </c>
      <c r="H62" s="95">
        <f t="shared" si="7"/>
        <v>140</v>
      </c>
      <c r="I62" s="95">
        <f t="shared" si="7"/>
        <v>144</v>
      </c>
      <c r="J62" s="95">
        <f t="shared" si="7"/>
        <v>146</v>
      </c>
    </row>
    <row r="63" spans="1:10">
      <c r="A63" s="175">
        <v>3</v>
      </c>
      <c r="B63" s="176"/>
      <c r="C63" s="177"/>
      <c r="D63" s="96" t="s">
        <v>96</v>
      </c>
      <c r="E63" s="97"/>
      <c r="F63" s="95">
        <f t="shared" si="7"/>
        <v>1060</v>
      </c>
      <c r="G63" s="88">
        <f t="shared" si="1"/>
        <v>140.68617691950359</v>
      </c>
      <c r="H63" s="95">
        <f t="shared" si="7"/>
        <v>140</v>
      </c>
      <c r="I63" s="95">
        <f t="shared" si="7"/>
        <v>144</v>
      </c>
      <c r="J63" s="95">
        <f t="shared" si="7"/>
        <v>146</v>
      </c>
    </row>
    <row r="64" spans="1:10">
      <c r="A64" s="178">
        <v>31</v>
      </c>
      <c r="B64" s="179"/>
      <c r="C64" s="180"/>
      <c r="D64" s="96" t="s">
        <v>12</v>
      </c>
      <c r="E64" s="97"/>
      <c r="F64" s="97">
        <v>1060</v>
      </c>
      <c r="G64" s="88">
        <f t="shared" si="1"/>
        <v>140.68617691950359</v>
      </c>
      <c r="H64" s="95">
        <v>140</v>
      </c>
      <c r="I64" s="95">
        <v>144</v>
      </c>
      <c r="J64" s="98">
        <v>146</v>
      </c>
    </row>
    <row r="65" spans="1:10">
      <c r="A65" s="184" t="s">
        <v>107</v>
      </c>
      <c r="B65" s="185"/>
      <c r="C65" s="186"/>
      <c r="D65" s="94" t="s">
        <v>108</v>
      </c>
      <c r="E65" s="97">
        <f>E66</f>
        <v>149932.06</v>
      </c>
      <c r="F65" s="97">
        <f>F66</f>
        <v>228000</v>
      </c>
      <c r="G65" s="88">
        <f t="shared" si="1"/>
        <v>30260.800318534737</v>
      </c>
      <c r="H65" s="95">
        <f>H66</f>
        <v>30791</v>
      </c>
      <c r="I65" s="95">
        <f>I66</f>
        <v>31407</v>
      </c>
      <c r="J65" s="95">
        <f>J66</f>
        <v>32035</v>
      </c>
    </row>
    <row r="66" spans="1:10">
      <c r="A66" s="175">
        <v>3</v>
      </c>
      <c r="B66" s="176"/>
      <c r="C66" s="177"/>
      <c r="D66" s="96" t="s">
        <v>96</v>
      </c>
      <c r="E66" s="97">
        <f>E67+E68+E69</f>
        <v>149932.06</v>
      </c>
      <c r="F66" s="97">
        <f>F67+F68+F69</f>
        <v>228000</v>
      </c>
      <c r="G66" s="88">
        <f t="shared" si="1"/>
        <v>30260.800318534737</v>
      </c>
      <c r="H66" s="95">
        <f>H67+H69</f>
        <v>30791</v>
      </c>
      <c r="I66" s="95">
        <f>I67+I69</f>
        <v>31407</v>
      </c>
      <c r="J66" s="95">
        <f>J67+J69</f>
        <v>32035</v>
      </c>
    </row>
    <row r="67" spans="1:10">
      <c r="A67" s="178">
        <v>31</v>
      </c>
      <c r="B67" s="179"/>
      <c r="C67" s="180"/>
      <c r="D67" s="96" t="s">
        <v>12</v>
      </c>
      <c r="E67" s="97"/>
      <c r="F67" s="97">
        <v>500</v>
      </c>
      <c r="G67" s="88">
        <f t="shared" si="1"/>
        <v>66.361404207313029</v>
      </c>
      <c r="H67" s="95">
        <v>5574</v>
      </c>
      <c r="I67" s="95">
        <v>5685</v>
      </c>
      <c r="J67" s="95">
        <v>5799</v>
      </c>
    </row>
    <row r="68" spans="1:10">
      <c r="A68" s="178">
        <v>32</v>
      </c>
      <c r="B68" s="179"/>
      <c r="C68" s="180"/>
      <c r="D68" s="96" t="s">
        <v>13</v>
      </c>
      <c r="E68" s="97">
        <v>7732.12</v>
      </c>
      <c r="F68" s="97">
        <f>1500+31000+7500+27500</f>
        <v>67500</v>
      </c>
      <c r="G68" s="88">
        <f t="shared" si="1"/>
        <v>8958.7895679872581</v>
      </c>
      <c r="H68" s="95"/>
      <c r="I68" s="95"/>
      <c r="J68" s="95"/>
    </row>
    <row r="69" spans="1:10" ht="18" customHeight="1">
      <c r="A69" s="99">
        <v>37</v>
      </c>
      <c r="B69" s="100"/>
      <c r="C69" s="101"/>
      <c r="D69" s="102" t="s">
        <v>97</v>
      </c>
      <c r="E69" s="97">
        <v>142199.94</v>
      </c>
      <c r="F69" s="97">
        <v>160000</v>
      </c>
      <c r="G69" s="88">
        <f t="shared" si="1"/>
        <v>21235.649346340168</v>
      </c>
      <c r="H69" s="95">
        <v>25217</v>
      </c>
      <c r="I69" s="95">
        <v>25722</v>
      </c>
      <c r="J69" s="98">
        <v>26236</v>
      </c>
    </row>
    <row r="70" spans="1:10" ht="25.5">
      <c r="A70" s="184" t="s">
        <v>125</v>
      </c>
      <c r="B70" s="185"/>
      <c r="C70" s="186"/>
      <c r="D70" s="94" t="s">
        <v>126</v>
      </c>
      <c r="E70" s="97"/>
      <c r="F70" s="95">
        <f>F71</f>
        <v>33450</v>
      </c>
      <c r="G70" s="88">
        <f t="shared" si="1"/>
        <v>4439.5779414692415</v>
      </c>
      <c r="H70" s="95">
        <f>H71</f>
        <v>4334</v>
      </c>
      <c r="I70" s="95">
        <f>I71</f>
        <v>4419</v>
      </c>
      <c r="J70" s="95">
        <f>J71</f>
        <v>4509</v>
      </c>
    </row>
    <row r="71" spans="1:10">
      <c r="A71" s="175">
        <v>3</v>
      </c>
      <c r="B71" s="176"/>
      <c r="C71" s="177"/>
      <c r="D71" s="96" t="s">
        <v>96</v>
      </c>
      <c r="E71" s="97"/>
      <c r="F71" s="97">
        <f>F72+F73+F74</f>
        <v>33450</v>
      </c>
      <c r="G71" s="88">
        <f t="shared" si="1"/>
        <v>4439.5779414692415</v>
      </c>
      <c r="H71" s="95">
        <f>H72+H73+H92</f>
        <v>4334</v>
      </c>
      <c r="I71" s="95">
        <f>I72+I73+I92</f>
        <v>4419</v>
      </c>
      <c r="J71" s="95">
        <f>J72+J73+J92</f>
        <v>4509</v>
      </c>
    </row>
    <row r="72" spans="1:10">
      <c r="A72" s="178">
        <v>31</v>
      </c>
      <c r="B72" s="179"/>
      <c r="C72" s="180"/>
      <c r="D72" s="96" t="s">
        <v>12</v>
      </c>
      <c r="E72" s="97"/>
      <c r="F72" s="97">
        <f>1560+260</f>
        <v>1820</v>
      </c>
      <c r="G72" s="88">
        <f t="shared" si="1"/>
        <v>241.55551131461939</v>
      </c>
      <c r="H72" s="95">
        <v>242</v>
      </c>
      <c r="I72" s="95">
        <v>246</v>
      </c>
      <c r="J72" s="95">
        <v>251</v>
      </c>
    </row>
    <row r="73" spans="1:10" ht="20.25" customHeight="1">
      <c r="A73" s="178">
        <v>32</v>
      </c>
      <c r="B73" s="179"/>
      <c r="C73" s="180"/>
      <c r="D73" s="96" t="s">
        <v>13</v>
      </c>
      <c r="E73" s="97"/>
      <c r="F73" s="97">
        <f>10330+19500+1000</f>
        <v>30830</v>
      </c>
      <c r="G73" s="88">
        <f t="shared" ref="G73:G124" si="8">F73/7.5345</f>
        <v>4091.8441834229211</v>
      </c>
      <c r="H73" s="95">
        <v>4092</v>
      </c>
      <c r="I73" s="95">
        <v>4173</v>
      </c>
      <c r="J73" s="98">
        <v>4258</v>
      </c>
    </row>
    <row r="74" spans="1:10" ht="25.5">
      <c r="A74" s="99">
        <v>36</v>
      </c>
      <c r="B74" s="100"/>
      <c r="C74" s="101"/>
      <c r="D74" s="96" t="s">
        <v>127</v>
      </c>
      <c r="E74" s="97"/>
      <c r="F74" s="97">
        <v>800</v>
      </c>
      <c r="G74" s="88">
        <f t="shared" si="8"/>
        <v>106.17824673170084</v>
      </c>
      <c r="H74" s="95"/>
      <c r="I74" s="95"/>
      <c r="J74" s="98"/>
    </row>
    <row r="75" spans="1:10" ht="24.75" customHeight="1">
      <c r="A75" s="181" t="s">
        <v>128</v>
      </c>
      <c r="B75" s="182"/>
      <c r="C75" s="183"/>
      <c r="D75" s="105" t="s">
        <v>129</v>
      </c>
      <c r="E75" s="93">
        <f>E76+E80</f>
        <v>782549.92</v>
      </c>
      <c r="F75" s="93">
        <f>F76+F80</f>
        <v>1024444</v>
      </c>
      <c r="G75" s="88">
        <f t="shared" si="8"/>
        <v>135967.08474351317</v>
      </c>
      <c r="H75" s="93">
        <f>H76+H80</f>
        <v>163621</v>
      </c>
      <c r="I75" s="93">
        <f>I76+I80</f>
        <v>160389</v>
      </c>
      <c r="J75" s="93">
        <f>J76+J80</f>
        <v>163597</v>
      </c>
    </row>
    <row r="76" spans="1:10" ht="25.5">
      <c r="A76" s="184" t="s">
        <v>130</v>
      </c>
      <c r="B76" s="185"/>
      <c r="C76" s="186"/>
      <c r="D76" s="94" t="s">
        <v>131</v>
      </c>
      <c r="E76" s="95">
        <f>E77</f>
        <v>542026.83000000007</v>
      </c>
      <c r="F76" s="95">
        <f>F77</f>
        <v>647244</v>
      </c>
      <c r="G76" s="88">
        <f t="shared" si="8"/>
        <v>85904.041409516227</v>
      </c>
      <c r="H76" s="95">
        <f>H77</f>
        <v>78930</v>
      </c>
      <c r="I76" s="95">
        <f>I77</f>
        <v>74005</v>
      </c>
      <c r="J76" s="95">
        <f>J77</f>
        <v>75485</v>
      </c>
    </row>
    <row r="77" spans="1:10">
      <c r="A77" s="175">
        <v>3</v>
      </c>
      <c r="B77" s="176"/>
      <c r="C77" s="177"/>
      <c r="D77" s="96" t="s">
        <v>96</v>
      </c>
      <c r="E77" s="97">
        <f>E78+E79</f>
        <v>542026.83000000007</v>
      </c>
      <c r="F77" s="97">
        <f>F78+F79</f>
        <v>647244</v>
      </c>
      <c r="G77" s="88">
        <f t="shared" si="8"/>
        <v>85904.041409516227</v>
      </c>
      <c r="H77" s="95">
        <f>H78+H79</f>
        <v>78930</v>
      </c>
      <c r="I77" s="95">
        <f>I78+I79</f>
        <v>74005</v>
      </c>
      <c r="J77" s="95">
        <f>J78+J79</f>
        <v>75485</v>
      </c>
    </row>
    <row r="78" spans="1:10">
      <c r="A78" s="178">
        <v>31</v>
      </c>
      <c r="B78" s="179"/>
      <c r="C78" s="180"/>
      <c r="D78" s="96" t="s">
        <v>12</v>
      </c>
      <c r="E78" s="97">
        <v>539281.4</v>
      </c>
      <c r="F78" s="97">
        <f>517074+30520+92910</f>
        <v>640504</v>
      </c>
      <c r="G78" s="88">
        <f t="shared" si="8"/>
        <v>85009.489680801635</v>
      </c>
      <c r="H78" s="95">
        <v>76448</v>
      </c>
      <c r="I78" s="95">
        <v>71473</v>
      </c>
      <c r="J78" s="98">
        <v>72903</v>
      </c>
    </row>
    <row r="79" spans="1:10">
      <c r="A79" s="178">
        <v>32</v>
      </c>
      <c r="B79" s="179"/>
      <c r="C79" s="180"/>
      <c r="D79" s="96" t="s">
        <v>13</v>
      </c>
      <c r="E79" s="97">
        <v>2745.43</v>
      </c>
      <c r="F79" s="97">
        <v>6740</v>
      </c>
      <c r="G79" s="88">
        <f t="shared" si="8"/>
        <v>894.55172871457955</v>
      </c>
      <c r="H79" s="95">
        <v>2482</v>
      </c>
      <c r="I79" s="95">
        <v>2532</v>
      </c>
      <c r="J79" s="98">
        <v>2582</v>
      </c>
    </row>
    <row r="80" spans="1:10" ht="25.5">
      <c r="A80" s="184" t="s">
        <v>115</v>
      </c>
      <c r="B80" s="185"/>
      <c r="C80" s="186"/>
      <c r="D80" s="94" t="s">
        <v>116</v>
      </c>
      <c r="E80" s="95">
        <f>E81</f>
        <v>240523.09</v>
      </c>
      <c r="F80" s="95">
        <f>F81</f>
        <v>377200</v>
      </c>
      <c r="G80" s="88">
        <f t="shared" si="8"/>
        <v>50063.043333996946</v>
      </c>
      <c r="H80" s="95">
        <f>H81</f>
        <v>84691</v>
      </c>
      <c r="I80" s="95">
        <f>I81</f>
        <v>86384</v>
      </c>
      <c r="J80" s="95">
        <f>J81</f>
        <v>88112</v>
      </c>
    </row>
    <row r="81" spans="1:10">
      <c r="A81" s="175">
        <v>3</v>
      </c>
      <c r="B81" s="176"/>
      <c r="C81" s="177"/>
      <c r="D81" s="96" t="s">
        <v>96</v>
      </c>
      <c r="E81" s="95">
        <f>E82+E83</f>
        <v>240523.09</v>
      </c>
      <c r="F81" s="95">
        <f>F82+F83</f>
        <v>377200</v>
      </c>
      <c r="G81" s="88">
        <f t="shared" si="8"/>
        <v>50063.043333996946</v>
      </c>
      <c r="H81" s="95">
        <f>H82+H83</f>
        <v>84691</v>
      </c>
      <c r="I81" s="95">
        <f>I82+I83</f>
        <v>86384</v>
      </c>
      <c r="J81" s="95">
        <f>J82+J83</f>
        <v>88112</v>
      </c>
    </row>
    <row r="82" spans="1:10">
      <c r="A82" s="178">
        <v>31</v>
      </c>
      <c r="B82" s="179"/>
      <c r="C82" s="180"/>
      <c r="D82" s="96" t="s">
        <v>12</v>
      </c>
      <c r="E82" s="97">
        <v>77908.09</v>
      </c>
      <c r="F82" s="97">
        <v>126000</v>
      </c>
      <c r="G82" s="88">
        <f t="shared" si="8"/>
        <v>16723.073860242883</v>
      </c>
      <c r="H82" s="95">
        <v>30009</v>
      </c>
      <c r="I82" s="95">
        <v>30609</v>
      </c>
      <c r="J82" s="98">
        <v>31221</v>
      </c>
    </row>
    <row r="83" spans="1:10">
      <c r="A83" s="178">
        <v>32</v>
      </c>
      <c r="B83" s="179"/>
      <c r="C83" s="180"/>
      <c r="D83" s="96" t="s">
        <v>13</v>
      </c>
      <c r="E83" s="97">
        <v>162615</v>
      </c>
      <c r="F83" s="97">
        <v>251200</v>
      </c>
      <c r="G83" s="88">
        <f t="shared" si="8"/>
        <v>33339.969473754063</v>
      </c>
      <c r="H83" s="95">
        <v>54682</v>
      </c>
      <c r="I83" s="95">
        <v>55775</v>
      </c>
      <c r="J83" s="98">
        <v>56891</v>
      </c>
    </row>
    <row r="84" spans="1:10" ht="24.75" customHeight="1">
      <c r="A84" s="181" t="s">
        <v>132</v>
      </c>
      <c r="B84" s="182"/>
      <c r="C84" s="183"/>
      <c r="D84" s="105" t="s">
        <v>133</v>
      </c>
      <c r="E84" s="93">
        <f t="shared" ref="E84:J86" si="9">E85</f>
        <v>18477.900000000001</v>
      </c>
      <c r="F84" s="93">
        <f t="shared" si="9"/>
        <v>183304</v>
      </c>
      <c r="G84" s="88">
        <f t="shared" si="8"/>
        <v>24328.621673634614</v>
      </c>
      <c r="H84" s="93">
        <f t="shared" si="9"/>
        <v>6237</v>
      </c>
      <c r="I84" s="93">
        <f t="shared" si="9"/>
        <v>0</v>
      </c>
      <c r="J84" s="93">
        <f t="shared" si="9"/>
        <v>0</v>
      </c>
    </row>
    <row r="85" spans="1:10" ht="25.5">
      <c r="A85" s="184" t="s">
        <v>134</v>
      </c>
      <c r="B85" s="185"/>
      <c r="C85" s="186"/>
      <c r="D85" s="94" t="s">
        <v>135</v>
      </c>
      <c r="E85" s="93">
        <f t="shared" si="9"/>
        <v>18477.900000000001</v>
      </c>
      <c r="F85" s="93">
        <f t="shared" si="9"/>
        <v>183304</v>
      </c>
      <c r="G85" s="88">
        <f t="shared" si="8"/>
        <v>24328.621673634614</v>
      </c>
      <c r="H85" s="93">
        <f t="shared" si="9"/>
        <v>6237</v>
      </c>
      <c r="I85" s="93">
        <f t="shared" si="9"/>
        <v>0</v>
      </c>
      <c r="J85" s="93">
        <f t="shared" si="9"/>
        <v>0</v>
      </c>
    </row>
    <row r="86" spans="1:10">
      <c r="A86" s="175">
        <v>3</v>
      </c>
      <c r="B86" s="176"/>
      <c r="C86" s="177"/>
      <c r="D86" s="96" t="s">
        <v>96</v>
      </c>
      <c r="E86" s="95">
        <f t="shared" si="9"/>
        <v>18477.900000000001</v>
      </c>
      <c r="F86" s="95">
        <f t="shared" si="9"/>
        <v>183304</v>
      </c>
      <c r="G86" s="88">
        <f t="shared" si="8"/>
        <v>24328.621673634614</v>
      </c>
      <c r="H86" s="95">
        <f t="shared" si="9"/>
        <v>6237</v>
      </c>
      <c r="I86" s="95">
        <f t="shared" si="9"/>
        <v>0</v>
      </c>
      <c r="J86" s="95">
        <f t="shared" si="9"/>
        <v>0</v>
      </c>
    </row>
    <row r="87" spans="1:10">
      <c r="A87" s="178">
        <v>32</v>
      </c>
      <c r="B87" s="179"/>
      <c r="C87" s="180"/>
      <c r="D87" s="96" t="s">
        <v>13</v>
      </c>
      <c r="E87" s="97">
        <v>18477.900000000001</v>
      </c>
      <c r="F87" s="97">
        <f>170000+5000+5000+3304</f>
        <v>183304</v>
      </c>
      <c r="G87" s="88">
        <f t="shared" si="8"/>
        <v>24328.621673634614</v>
      </c>
      <c r="H87" s="95">
        <v>6237</v>
      </c>
      <c r="I87" s="95">
        <v>0</v>
      </c>
      <c r="J87" s="98">
        <v>0</v>
      </c>
    </row>
    <row r="88" spans="1:10" ht="24.75" customHeight="1">
      <c r="A88" s="181" t="s">
        <v>136</v>
      </c>
      <c r="B88" s="182"/>
      <c r="C88" s="183"/>
      <c r="D88" s="105" t="s">
        <v>137</v>
      </c>
      <c r="E88" s="97">
        <f>E89+E92+E95</f>
        <v>2598.33</v>
      </c>
      <c r="F88" s="93">
        <f>F92+F95+F98</f>
        <v>35408</v>
      </c>
      <c r="G88" s="88">
        <f t="shared" si="8"/>
        <v>4699.4492003450787</v>
      </c>
      <c r="H88" s="93">
        <v>0</v>
      </c>
      <c r="I88" s="93">
        <f>I92</f>
        <v>0</v>
      </c>
      <c r="J88" s="93">
        <f>J92</f>
        <v>0</v>
      </c>
    </row>
    <row r="89" spans="1:10" ht="24.75" customHeight="1">
      <c r="A89" s="184" t="s">
        <v>138</v>
      </c>
      <c r="B89" s="185"/>
      <c r="C89" s="186"/>
      <c r="D89" s="94" t="s">
        <v>139</v>
      </c>
      <c r="E89" s="97">
        <f>E90</f>
        <v>2299.4</v>
      </c>
      <c r="F89" s="93">
        <v>0</v>
      </c>
      <c r="G89" s="88"/>
      <c r="H89" s="93">
        <v>0</v>
      </c>
      <c r="I89" s="93">
        <v>0</v>
      </c>
      <c r="J89" s="93">
        <v>0</v>
      </c>
    </row>
    <row r="90" spans="1:10" ht="24.75" customHeight="1">
      <c r="A90" s="175">
        <v>3</v>
      </c>
      <c r="B90" s="176"/>
      <c r="C90" s="177"/>
      <c r="D90" s="96" t="s">
        <v>96</v>
      </c>
      <c r="E90" s="97">
        <f>E91</f>
        <v>2299.4</v>
      </c>
      <c r="F90" s="93">
        <v>0</v>
      </c>
      <c r="G90" s="88"/>
      <c r="H90" s="93">
        <v>0</v>
      </c>
      <c r="I90" s="93">
        <v>0</v>
      </c>
      <c r="J90" s="93">
        <v>0</v>
      </c>
    </row>
    <row r="91" spans="1:10" ht="24.75" customHeight="1">
      <c r="A91" s="178">
        <v>32</v>
      </c>
      <c r="B91" s="179"/>
      <c r="C91" s="180"/>
      <c r="D91" s="96" t="s">
        <v>13</v>
      </c>
      <c r="E91" s="97">
        <v>2299.4</v>
      </c>
      <c r="F91" s="93">
        <v>0</v>
      </c>
      <c r="G91" s="88"/>
      <c r="H91" s="93">
        <v>0</v>
      </c>
      <c r="I91" s="93">
        <v>0</v>
      </c>
      <c r="J91" s="93">
        <v>0</v>
      </c>
    </row>
    <row r="92" spans="1:10" ht="25.5">
      <c r="A92" s="184" t="s">
        <v>140</v>
      </c>
      <c r="B92" s="185"/>
      <c r="C92" s="186"/>
      <c r="D92" s="94" t="s">
        <v>141</v>
      </c>
      <c r="E92" s="97"/>
      <c r="F92" s="95">
        <f>F93</f>
        <v>3340</v>
      </c>
      <c r="G92" s="88">
        <f t="shared" si="8"/>
        <v>443.29418010485097</v>
      </c>
      <c r="H92" s="95">
        <f>H93</f>
        <v>0</v>
      </c>
      <c r="I92" s="95">
        <f t="shared" ref="I92:J93" si="10">I93</f>
        <v>0</v>
      </c>
      <c r="J92" s="95">
        <f t="shared" si="10"/>
        <v>0</v>
      </c>
    </row>
    <row r="93" spans="1:10">
      <c r="A93" s="175">
        <v>3</v>
      </c>
      <c r="B93" s="176"/>
      <c r="C93" s="177"/>
      <c r="D93" s="96" t="s">
        <v>96</v>
      </c>
      <c r="E93" s="97"/>
      <c r="F93" s="95">
        <f>F94</f>
        <v>3340</v>
      </c>
      <c r="G93" s="88">
        <f t="shared" si="8"/>
        <v>443.29418010485097</v>
      </c>
      <c r="H93" s="95">
        <f>H94</f>
        <v>0</v>
      </c>
      <c r="I93" s="95">
        <f t="shared" si="10"/>
        <v>0</v>
      </c>
      <c r="J93" s="95">
        <f t="shared" si="10"/>
        <v>0</v>
      </c>
    </row>
    <row r="94" spans="1:10">
      <c r="A94" s="178">
        <v>32</v>
      </c>
      <c r="B94" s="179"/>
      <c r="C94" s="180"/>
      <c r="D94" s="96" t="s">
        <v>13</v>
      </c>
      <c r="E94" s="97"/>
      <c r="F94" s="95">
        <v>3340</v>
      </c>
      <c r="G94" s="88">
        <f t="shared" si="8"/>
        <v>443.29418010485097</v>
      </c>
      <c r="H94" s="95">
        <v>0</v>
      </c>
      <c r="I94" s="95">
        <v>0</v>
      </c>
      <c r="J94" s="98">
        <v>0</v>
      </c>
    </row>
    <row r="95" spans="1:10" ht="25.5">
      <c r="A95" s="184" t="s">
        <v>142</v>
      </c>
      <c r="B95" s="185"/>
      <c r="C95" s="186"/>
      <c r="D95" s="94" t="s">
        <v>143</v>
      </c>
      <c r="E95" s="95">
        <f t="shared" ref="E95:J96" si="11">E96</f>
        <v>298.93</v>
      </c>
      <c r="F95" s="95">
        <f t="shared" si="11"/>
        <v>1220</v>
      </c>
      <c r="G95" s="88">
        <f t="shared" si="8"/>
        <v>161.92182626584378</v>
      </c>
      <c r="H95" s="95">
        <f t="shared" si="11"/>
        <v>0</v>
      </c>
      <c r="I95" s="95">
        <f t="shared" si="11"/>
        <v>0</v>
      </c>
      <c r="J95" s="95">
        <f t="shared" si="11"/>
        <v>0</v>
      </c>
    </row>
    <row r="96" spans="1:10">
      <c r="A96" s="175">
        <v>3</v>
      </c>
      <c r="B96" s="176"/>
      <c r="C96" s="177"/>
      <c r="D96" s="96" t="s">
        <v>96</v>
      </c>
      <c r="E96" s="95">
        <f t="shared" si="11"/>
        <v>298.93</v>
      </c>
      <c r="F96" s="95">
        <f t="shared" si="11"/>
        <v>1220</v>
      </c>
      <c r="G96" s="88">
        <f t="shared" si="8"/>
        <v>161.92182626584378</v>
      </c>
      <c r="H96" s="95">
        <f t="shared" si="11"/>
        <v>0</v>
      </c>
      <c r="I96" s="95">
        <f t="shared" si="11"/>
        <v>0</v>
      </c>
      <c r="J96" s="95">
        <f t="shared" si="11"/>
        <v>0</v>
      </c>
    </row>
    <row r="97" spans="1:10">
      <c r="A97" s="178">
        <v>32</v>
      </c>
      <c r="B97" s="179"/>
      <c r="C97" s="180"/>
      <c r="D97" s="96" t="s">
        <v>13</v>
      </c>
      <c r="E97" s="97">
        <v>298.93</v>
      </c>
      <c r="F97" s="97">
        <v>1220</v>
      </c>
      <c r="G97" s="88">
        <f t="shared" si="8"/>
        <v>161.92182626584378</v>
      </c>
      <c r="H97" s="95">
        <v>0</v>
      </c>
      <c r="I97" s="95">
        <v>0</v>
      </c>
      <c r="J97" s="98">
        <v>0</v>
      </c>
    </row>
    <row r="98" spans="1:10" ht="25.5">
      <c r="A98" s="184" t="s">
        <v>144</v>
      </c>
      <c r="B98" s="185"/>
      <c r="C98" s="186"/>
      <c r="D98" s="94" t="s">
        <v>145</v>
      </c>
      <c r="E98" s="97"/>
      <c r="F98" s="97">
        <f>F99</f>
        <v>30848</v>
      </c>
      <c r="G98" s="88">
        <f t="shared" si="8"/>
        <v>4094.2331939743844</v>
      </c>
      <c r="H98" s="95">
        <v>0</v>
      </c>
      <c r="I98" s="95">
        <v>0</v>
      </c>
      <c r="J98" s="98">
        <v>0</v>
      </c>
    </row>
    <row r="99" spans="1:10">
      <c r="A99" s="175">
        <v>3</v>
      </c>
      <c r="B99" s="176"/>
      <c r="C99" s="177"/>
      <c r="D99" s="96" t="s">
        <v>96</v>
      </c>
      <c r="E99" s="97"/>
      <c r="F99" s="97">
        <f>F100</f>
        <v>30848</v>
      </c>
      <c r="G99" s="88">
        <f t="shared" si="8"/>
        <v>4094.2331939743844</v>
      </c>
      <c r="H99" s="95">
        <v>0</v>
      </c>
      <c r="I99" s="95">
        <v>0</v>
      </c>
      <c r="J99" s="98">
        <v>0</v>
      </c>
    </row>
    <row r="100" spans="1:10">
      <c r="A100" s="178">
        <v>32</v>
      </c>
      <c r="B100" s="179"/>
      <c r="C100" s="180"/>
      <c r="D100" s="96" t="s">
        <v>13</v>
      </c>
      <c r="E100" s="97"/>
      <c r="F100" s="97">
        <v>30848</v>
      </c>
      <c r="G100" s="88">
        <f t="shared" si="8"/>
        <v>4094.2331939743844</v>
      </c>
      <c r="H100" s="95">
        <v>0</v>
      </c>
      <c r="I100" s="95">
        <v>0</v>
      </c>
      <c r="J100" s="98">
        <v>0</v>
      </c>
    </row>
    <row r="101" spans="1:10" ht="24.75" customHeight="1">
      <c r="A101" s="181" t="s">
        <v>146</v>
      </c>
      <c r="B101" s="182"/>
      <c r="C101" s="183"/>
      <c r="D101" s="105" t="s">
        <v>147</v>
      </c>
      <c r="E101" s="97">
        <f>E102</f>
        <v>0</v>
      </c>
      <c r="F101" s="93">
        <f t="shared" ref="F101:J103" si="12">F102</f>
        <v>9384</v>
      </c>
      <c r="G101" s="88">
        <f t="shared" si="8"/>
        <v>1245.4708341628509</v>
      </c>
      <c r="H101" s="93">
        <f t="shared" si="12"/>
        <v>4223</v>
      </c>
      <c r="I101" s="93">
        <f t="shared" si="12"/>
        <v>0</v>
      </c>
      <c r="J101" s="93">
        <f t="shared" si="12"/>
        <v>0</v>
      </c>
    </row>
    <row r="102" spans="1:10" ht="25.5">
      <c r="A102" s="184" t="s">
        <v>144</v>
      </c>
      <c r="B102" s="185"/>
      <c r="C102" s="186"/>
      <c r="D102" s="94" t="s">
        <v>145</v>
      </c>
      <c r="E102" s="97"/>
      <c r="F102" s="93">
        <f t="shared" si="12"/>
        <v>9384</v>
      </c>
      <c r="G102" s="88">
        <f t="shared" si="8"/>
        <v>1245.4708341628509</v>
      </c>
      <c r="H102" s="93">
        <f t="shared" si="12"/>
        <v>4223</v>
      </c>
      <c r="I102" s="93">
        <f t="shared" si="12"/>
        <v>0</v>
      </c>
      <c r="J102" s="93">
        <f t="shared" si="12"/>
        <v>0</v>
      </c>
    </row>
    <row r="103" spans="1:10">
      <c r="A103" s="175">
        <v>3</v>
      </c>
      <c r="B103" s="176"/>
      <c r="C103" s="177"/>
      <c r="D103" s="96" t="s">
        <v>96</v>
      </c>
      <c r="E103" s="97"/>
      <c r="F103" s="95">
        <f t="shared" si="12"/>
        <v>9384</v>
      </c>
      <c r="G103" s="88">
        <f t="shared" si="8"/>
        <v>1245.4708341628509</v>
      </c>
      <c r="H103" s="95">
        <f t="shared" si="12"/>
        <v>4223</v>
      </c>
      <c r="I103" s="95">
        <f t="shared" si="12"/>
        <v>0</v>
      </c>
      <c r="J103" s="95">
        <f t="shared" si="12"/>
        <v>0</v>
      </c>
    </row>
    <row r="104" spans="1:10">
      <c r="A104" s="178">
        <v>32</v>
      </c>
      <c r="B104" s="179"/>
      <c r="C104" s="180"/>
      <c r="D104" s="96" t="s">
        <v>13</v>
      </c>
      <c r="E104" s="97"/>
      <c r="F104" s="97">
        <v>9384</v>
      </c>
      <c r="G104" s="88">
        <f t="shared" si="8"/>
        <v>1245.4708341628509</v>
      </c>
      <c r="H104" s="95">
        <v>4223</v>
      </c>
      <c r="I104" s="95">
        <v>0</v>
      </c>
      <c r="J104" s="98">
        <v>0</v>
      </c>
    </row>
    <row r="105" spans="1:10" ht="30.75" customHeight="1">
      <c r="A105" s="187" t="s">
        <v>148</v>
      </c>
      <c r="B105" s="188"/>
      <c r="C105" s="189"/>
      <c r="D105" s="89" t="s">
        <v>149</v>
      </c>
      <c r="E105" s="90">
        <f>E106+E110</f>
        <v>113449.44</v>
      </c>
      <c r="F105" s="90">
        <f>F106+F110</f>
        <v>132000</v>
      </c>
      <c r="G105" s="91">
        <f t="shared" si="8"/>
        <v>17519.410710730637</v>
      </c>
      <c r="H105" s="103">
        <f>H106+H110</f>
        <v>13405</v>
      </c>
      <c r="I105" s="103">
        <f>I106+I110</f>
        <v>13602</v>
      </c>
      <c r="J105" s="103">
        <f>J106+J110</f>
        <v>13805</v>
      </c>
    </row>
    <row r="106" spans="1:10" ht="24.75" customHeight="1">
      <c r="A106" s="181" t="s">
        <v>150</v>
      </c>
      <c r="B106" s="182"/>
      <c r="C106" s="183"/>
      <c r="D106" s="92" t="s">
        <v>151</v>
      </c>
      <c r="E106" s="97"/>
      <c r="F106" s="93">
        <f t="shared" ref="F106:J108" si="13">F107</f>
        <v>1000</v>
      </c>
      <c r="G106" s="88">
        <f t="shared" si="8"/>
        <v>132.72280841462606</v>
      </c>
      <c r="H106" s="93">
        <f t="shared" si="13"/>
        <v>796</v>
      </c>
      <c r="I106" s="93">
        <f t="shared" si="13"/>
        <v>812</v>
      </c>
      <c r="J106" s="93">
        <f t="shared" si="13"/>
        <v>829</v>
      </c>
    </row>
    <row r="107" spans="1:10" ht="27" customHeight="1">
      <c r="A107" s="184" t="s">
        <v>101</v>
      </c>
      <c r="B107" s="185"/>
      <c r="C107" s="186"/>
      <c r="D107" s="94" t="s">
        <v>102</v>
      </c>
      <c r="E107" s="97"/>
      <c r="F107" s="95">
        <f t="shared" si="13"/>
        <v>1000</v>
      </c>
      <c r="G107" s="88">
        <f t="shared" si="8"/>
        <v>132.72280841462606</v>
      </c>
      <c r="H107" s="95">
        <f t="shared" si="13"/>
        <v>796</v>
      </c>
      <c r="I107" s="95">
        <f t="shared" si="13"/>
        <v>812</v>
      </c>
      <c r="J107" s="95">
        <f t="shared" si="13"/>
        <v>829</v>
      </c>
    </row>
    <row r="108" spans="1:10">
      <c r="A108" s="175">
        <v>3</v>
      </c>
      <c r="B108" s="176"/>
      <c r="C108" s="177"/>
      <c r="D108" s="96" t="s">
        <v>96</v>
      </c>
      <c r="E108" s="97"/>
      <c r="F108" s="95">
        <f t="shared" si="13"/>
        <v>1000</v>
      </c>
      <c r="G108" s="88">
        <f t="shared" si="8"/>
        <v>132.72280841462606</v>
      </c>
      <c r="H108" s="95">
        <f t="shared" si="13"/>
        <v>796</v>
      </c>
      <c r="I108" s="95">
        <f t="shared" si="13"/>
        <v>812</v>
      </c>
      <c r="J108" s="95">
        <f t="shared" si="13"/>
        <v>829</v>
      </c>
    </row>
    <row r="109" spans="1:10">
      <c r="A109" s="178">
        <v>32</v>
      </c>
      <c r="B109" s="179"/>
      <c r="C109" s="180"/>
      <c r="D109" s="96" t="s">
        <v>13</v>
      </c>
      <c r="E109" s="97"/>
      <c r="F109" s="97">
        <v>1000</v>
      </c>
      <c r="G109" s="88">
        <f t="shared" si="8"/>
        <v>132.72280841462606</v>
      </c>
      <c r="H109" s="95">
        <v>796</v>
      </c>
      <c r="I109" s="95">
        <v>812</v>
      </c>
      <c r="J109" s="98">
        <v>829</v>
      </c>
    </row>
    <row r="110" spans="1:10" ht="24.75" customHeight="1">
      <c r="A110" s="181" t="s">
        <v>152</v>
      </c>
      <c r="B110" s="182"/>
      <c r="C110" s="183"/>
      <c r="D110" s="92" t="s">
        <v>153</v>
      </c>
      <c r="E110" s="93">
        <f>E111+E116+E119+E122</f>
        <v>113449.44</v>
      </c>
      <c r="F110" s="93">
        <f>F111+F116+F119+F122</f>
        <v>131000</v>
      </c>
      <c r="G110" s="88">
        <f t="shared" si="8"/>
        <v>17386.687902316011</v>
      </c>
      <c r="H110" s="93">
        <f>H111+H116+H119</f>
        <v>12609</v>
      </c>
      <c r="I110" s="93">
        <f>I111+I116+I119</f>
        <v>12790</v>
      </c>
      <c r="J110" s="93">
        <f>J111+J116+J119</f>
        <v>12976</v>
      </c>
    </row>
    <row r="111" spans="1:10" ht="27" customHeight="1">
      <c r="A111" s="184" t="s">
        <v>98</v>
      </c>
      <c r="B111" s="185"/>
      <c r="C111" s="186"/>
      <c r="D111" s="94" t="s">
        <v>99</v>
      </c>
      <c r="E111" s="95">
        <f>E112+E114</f>
        <v>48500</v>
      </c>
      <c r="F111" s="95">
        <f>F112+F114</f>
        <v>26500</v>
      </c>
      <c r="G111" s="88">
        <f t="shared" si="8"/>
        <v>3517.1544229875904</v>
      </c>
      <c r="H111" s="95">
        <f>H112+H114</f>
        <v>3517</v>
      </c>
      <c r="I111" s="95">
        <f>I112+I114</f>
        <v>3517</v>
      </c>
      <c r="J111" s="95">
        <f>J112+J114</f>
        <v>3517</v>
      </c>
    </row>
    <row r="112" spans="1:10">
      <c r="A112" s="175">
        <v>3</v>
      </c>
      <c r="B112" s="176"/>
      <c r="C112" s="177"/>
      <c r="D112" s="96" t="s">
        <v>96</v>
      </c>
      <c r="E112" s="95">
        <f>E113</f>
        <v>0</v>
      </c>
      <c r="F112" s="95">
        <f>F113</f>
        <v>4785</v>
      </c>
      <c r="G112" s="88">
        <f t="shared" si="8"/>
        <v>635.07863826398568</v>
      </c>
      <c r="H112" s="95">
        <f>H113</f>
        <v>863</v>
      </c>
      <c r="I112" s="95">
        <f>I113</f>
        <v>863</v>
      </c>
      <c r="J112" s="95">
        <f>J113</f>
        <v>863</v>
      </c>
    </row>
    <row r="113" spans="1:10">
      <c r="A113" s="178">
        <v>32</v>
      </c>
      <c r="B113" s="179"/>
      <c r="C113" s="180"/>
      <c r="D113" s="96" t="s">
        <v>13</v>
      </c>
      <c r="E113" s="97">
        <v>0</v>
      </c>
      <c r="F113" s="97">
        <v>4785</v>
      </c>
      <c r="G113" s="88">
        <f t="shared" si="8"/>
        <v>635.07863826398568</v>
      </c>
      <c r="H113" s="95">
        <v>863</v>
      </c>
      <c r="I113" s="95">
        <v>863</v>
      </c>
      <c r="J113" s="98">
        <v>863</v>
      </c>
    </row>
    <row r="114" spans="1:10" ht="25.5">
      <c r="A114" s="175">
        <v>4</v>
      </c>
      <c r="B114" s="176"/>
      <c r="C114" s="177"/>
      <c r="D114" s="96" t="s">
        <v>117</v>
      </c>
      <c r="E114" s="95">
        <f>E115</f>
        <v>48500</v>
      </c>
      <c r="F114" s="95">
        <f>F115</f>
        <v>21715</v>
      </c>
      <c r="G114" s="88">
        <f t="shared" si="8"/>
        <v>2882.0757847236046</v>
      </c>
      <c r="H114" s="95">
        <f>H115</f>
        <v>2654</v>
      </c>
      <c r="I114" s="95">
        <f>I115</f>
        <v>2654</v>
      </c>
      <c r="J114" s="95">
        <f>J115</f>
        <v>2654</v>
      </c>
    </row>
    <row r="115" spans="1:10" ht="25.5">
      <c r="A115" s="178">
        <v>42</v>
      </c>
      <c r="B115" s="179"/>
      <c r="C115" s="180"/>
      <c r="D115" s="96" t="s">
        <v>118</v>
      </c>
      <c r="E115" s="97">
        <v>48500</v>
      </c>
      <c r="F115" s="97">
        <v>21715</v>
      </c>
      <c r="G115" s="88">
        <f t="shared" si="8"/>
        <v>2882.0757847236046</v>
      </c>
      <c r="H115" s="95">
        <v>2654</v>
      </c>
      <c r="I115" s="95">
        <v>2654</v>
      </c>
      <c r="J115" s="98">
        <v>2654</v>
      </c>
    </row>
    <row r="116" spans="1:10" ht="27" customHeight="1">
      <c r="A116" s="184" t="s">
        <v>101</v>
      </c>
      <c r="B116" s="185"/>
      <c r="C116" s="186"/>
      <c r="D116" s="94" t="s">
        <v>102</v>
      </c>
      <c r="E116" s="95">
        <f t="shared" ref="E116:J117" si="14">E117</f>
        <v>950.09</v>
      </c>
      <c r="F116" s="95">
        <f t="shared" si="14"/>
        <v>2000</v>
      </c>
      <c r="G116" s="88">
        <f t="shared" si="8"/>
        <v>265.44561682925212</v>
      </c>
      <c r="H116" s="95">
        <f t="shared" si="14"/>
        <v>266</v>
      </c>
      <c r="I116" s="95">
        <f t="shared" si="14"/>
        <v>270</v>
      </c>
      <c r="J116" s="95">
        <f t="shared" si="14"/>
        <v>276</v>
      </c>
    </row>
    <row r="117" spans="1:10" ht="25.5">
      <c r="A117" s="175">
        <v>4</v>
      </c>
      <c r="B117" s="176"/>
      <c r="C117" s="177"/>
      <c r="D117" s="96" t="s">
        <v>117</v>
      </c>
      <c r="E117" s="95">
        <f t="shared" si="14"/>
        <v>950.09</v>
      </c>
      <c r="F117" s="95">
        <f t="shared" si="14"/>
        <v>2000</v>
      </c>
      <c r="G117" s="88">
        <f t="shared" si="8"/>
        <v>265.44561682925212</v>
      </c>
      <c r="H117" s="95">
        <f t="shared" si="14"/>
        <v>266</v>
      </c>
      <c r="I117" s="95">
        <f t="shared" si="14"/>
        <v>270</v>
      </c>
      <c r="J117" s="95">
        <f t="shared" si="14"/>
        <v>276</v>
      </c>
    </row>
    <row r="118" spans="1:10" ht="25.5">
      <c r="A118" s="178">
        <v>42</v>
      </c>
      <c r="B118" s="179"/>
      <c r="C118" s="180"/>
      <c r="D118" s="96" t="s">
        <v>118</v>
      </c>
      <c r="E118" s="97">
        <v>950.09</v>
      </c>
      <c r="F118" s="97">
        <v>2000</v>
      </c>
      <c r="G118" s="88">
        <f t="shared" si="8"/>
        <v>265.44561682925212</v>
      </c>
      <c r="H118" s="95">
        <v>266</v>
      </c>
      <c r="I118" s="95">
        <v>270</v>
      </c>
      <c r="J118" s="98">
        <v>276</v>
      </c>
    </row>
    <row r="119" spans="1:10" ht="25.5" customHeight="1">
      <c r="A119" s="184" t="s">
        <v>154</v>
      </c>
      <c r="B119" s="185"/>
      <c r="C119" s="186"/>
      <c r="D119" s="94" t="s">
        <v>155</v>
      </c>
      <c r="E119" s="95">
        <f t="shared" ref="E119:J123" si="15">E120</f>
        <v>63999.35</v>
      </c>
      <c r="F119" s="95">
        <f t="shared" si="15"/>
        <v>90500</v>
      </c>
      <c r="G119" s="88">
        <f t="shared" si="8"/>
        <v>12011.414161523657</v>
      </c>
      <c r="H119" s="95">
        <f t="shared" si="15"/>
        <v>8826</v>
      </c>
      <c r="I119" s="95">
        <f t="shared" si="15"/>
        <v>9003</v>
      </c>
      <c r="J119" s="95">
        <f t="shared" si="15"/>
        <v>9183</v>
      </c>
    </row>
    <row r="120" spans="1:10" ht="25.5">
      <c r="A120" s="175">
        <v>4</v>
      </c>
      <c r="B120" s="176"/>
      <c r="C120" s="177"/>
      <c r="D120" s="96" t="s">
        <v>117</v>
      </c>
      <c r="E120" s="95">
        <f t="shared" si="15"/>
        <v>63999.35</v>
      </c>
      <c r="F120" s="95">
        <f t="shared" si="15"/>
        <v>90500</v>
      </c>
      <c r="G120" s="88">
        <f t="shared" si="8"/>
        <v>12011.414161523657</v>
      </c>
      <c r="H120" s="95">
        <f t="shared" si="15"/>
        <v>8826</v>
      </c>
      <c r="I120" s="95">
        <f t="shared" si="15"/>
        <v>9003</v>
      </c>
      <c r="J120" s="95">
        <f t="shared" si="15"/>
        <v>9183</v>
      </c>
    </row>
    <row r="121" spans="1:10" ht="25.5">
      <c r="A121" s="178">
        <v>42</v>
      </c>
      <c r="B121" s="179"/>
      <c r="C121" s="180"/>
      <c r="D121" s="96" t="s">
        <v>118</v>
      </c>
      <c r="E121" s="97">
        <v>63999.35</v>
      </c>
      <c r="F121" s="97">
        <v>90500</v>
      </c>
      <c r="G121" s="88">
        <f t="shared" si="8"/>
        <v>12011.414161523657</v>
      </c>
      <c r="H121" s="95">
        <v>8826</v>
      </c>
      <c r="I121" s="95">
        <v>9003</v>
      </c>
      <c r="J121" s="98">
        <v>9183</v>
      </c>
    </row>
    <row r="122" spans="1:10" ht="24.75" customHeight="1">
      <c r="A122" s="184" t="s">
        <v>156</v>
      </c>
      <c r="B122" s="185"/>
      <c r="C122" s="186"/>
      <c r="D122" s="94" t="s">
        <v>157</v>
      </c>
      <c r="E122" s="97"/>
      <c r="F122" s="95">
        <f t="shared" si="15"/>
        <v>12000</v>
      </c>
      <c r="G122" s="88">
        <f t="shared" si="8"/>
        <v>1592.6737009755125</v>
      </c>
      <c r="H122" s="95">
        <f t="shared" si="15"/>
        <v>0</v>
      </c>
      <c r="I122" s="95">
        <f t="shared" si="15"/>
        <v>0</v>
      </c>
      <c r="J122" s="95">
        <f t="shared" si="15"/>
        <v>0</v>
      </c>
    </row>
    <row r="123" spans="1:10" ht="25.5">
      <c r="A123" s="175">
        <v>4</v>
      </c>
      <c r="B123" s="176"/>
      <c r="C123" s="177"/>
      <c r="D123" s="96" t="s">
        <v>117</v>
      </c>
      <c r="E123" s="97"/>
      <c r="F123" s="95">
        <f t="shared" si="15"/>
        <v>12000</v>
      </c>
      <c r="G123" s="88">
        <f t="shared" si="8"/>
        <v>1592.6737009755125</v>
      </c>
      <c r="H123" s="95">
        <f t="shared" si="15"/>
        <v>0</v>
      </c>
      <c r="I123" s="95">
        <f t="shared" si="15"/>
        <v>0</v>
      </c>
      <c r="J123" s="95">
        <f t="shared" si="15"/>
        <v>0</v>
      </c>
    </row>
    <row r="124" spans="1:10" ht="25.5">
      <c r="A124" s="178">
        <v>42</v>
      </c>
      <c r="B124" s="179"/>
      <c r="C124" s="180"/>
      <c r="D124" s="96" t="s">
        <v>118</v>
      </c>
      <c r="E124" s="97"/>
      <c r="F124" s="97">
        <v>12000</v>
      </c>
      <c r="G124" s="88">
        <f t="shared" si="8"/>
        <v>1592.6737009755125</v>
      </c>
      <c r="H124" s="95">
        <v>0</v>
      </c>
      <c r="I124" s="95">
        <v>0</v>
      </c>
      <c r="J124" s="98">
        <v>0</v>
      </c>
    </row>
    <row r="125" spans="1:10" ht="29.25" customHeight="1">
      <c r="A125" s="187" t="s">
        <v>148</v>
      </c>
      <c r="B125" s="188"/>
      <c r="C125" s="189"/>
      <c r="D125" s="89" t="s">
        <v>149</v>
      </c>
      <c r="E125" s="106">
        <f>E126+E129</f>
        <v>106809.81</v>
      </c>
      <c r="F125" s="107"/>
      <c r="G125" s="91"/>
      <c r="H125" s="103"/>
      <c r="I125" s="103"/>
      <c r="J125" s="108"/>
    </row>
    <row r="126" spans="1:10" ht="24.75" customHeight="1">
      <c r="A126" s="181" t="s">
        <v>158</v>
      </c>
      <c r="B126" s="182"/>
      <c r="C126" s="183"/>
      <c r="D126" s="92" t="s">
        <v>159</v>
      </c>
      <c r="E126" s="93">
        <f>E127</f>
        <v>45391.1</v>
      </c>
      <c r="F126" s="93"/>
      <c r="G126" s="88"/>
      <c r="H126" s="93"/>
      <c r="I126" s="93"/>
      <c r="J126" s="93"/>
    </row>
    <row r="127" spans="1:10">
      <c r="A127" s="175">
        <v>3</v>
      </c>
      <c r="B127" s="176"/>
      <c r="C127" s="177"/>
      <c r="D127" s="96" t="s">
        <v>96</v>
      </c>
      <c r="E127" s="97">
        <f>E128</f>
        <v>45391.1</v>
      </c>
      <c r="F127" s="97"/>
      <c r="G127" s="88"/>
      <c r="H127" s="95"/>
      <c r="I127" s="95"/>
      <c r="J127" s="95"/>
    </row>
    <row r="128" spans="1:10" ht="20.25" customHeight="1">
      <c r="A128" s="178">
        <v>32</v>
      </c>
      <c r="B128" s="179"/>
      <c r="C128" s="180"/>
      <c r="D128" s="96" t="s">
        <v>13</v>
      </c>
      <c r="E128" s="97">
        <v>45391.1</v>
      </c>
      <c r="F128" s="97"/>
      <c r="G128" s="88"/>
      <c r="H128" s="95"/>
      <c r="I128" s="95"/>
      <c r="J128" s="98"/>
    </row>
    <row r="129" spans="1:10" ht="24.75" customHeight="1">
      <c r="A129" s="181" t="s">
        <v>160</v>
      </c>
      <c r="B129" s="182"/>
      <c r="C129" s="183"/>
      <c r="D129" s="92" t="s">
        <v>161</v>
      </c>
      <c r="E129" s="93">
        <f>E130</f>
        <v>61418.71</v>
      </c>
      <c r="F129" s="93"/>
      <c r="G129" s="88"/>
      <c r="H129" s="93"/>
      <c r="I129" s="93"/>
      <c r="J129" s="93"/>
    </row>
    <row r="130" spans="1:10">
      <c r="A130" s="175">
        <v>3</v>
      </c>
      <c r="B130" s="176"/>
      <c r="C130" s="177"/>
      <c r="D130" s="96" t="s">
        <v>96</v>
      </c>
      <c r="E130" s="97">
        <f>E131</f>
        <v>61418.71</v>
      </c>
      <c r="F130" s="97"/>
      <c r="G130" s="88"/>
      <c r="H130" s="95"/>
      <c r="I130" s="95"/>
      <c r="J130" s="95"/>
    </row>
    <row r="131" spans="1:10" ht="20.25" customHeight="1">
      <c r="A131" s="178">
        <v>31</v>
      </c>
      <c r="B131" s="179"/>
      <c r="C131" s="180"/>
      <c r="D131" s="96" t="s">
        <v>12</v>
      </c>
      <c r="E131" s="97">
        <v>61418.71</v>
      </c>
      <c r="F131" s="97"/>
      <c r="G131" s="88"/>
      <c r="H131" s="95"/>
      <c r="I131" s="95"/>
      <c r="J131" s="98"/>
    </row>
  </sheetData>
  <mergeCells count="119">
    <mergeCell ref="A10:C10"/>
    <mergeCell ref="A11:C11"/>
    <mergeCell ref="A12:C12"/>
    <mergeCell ref="A13:C13"/>
    <mergeCell ref="A14:C14"/>
    <mergeCell ref="A17:C17"/>
    <mergeCell ref="A1:J1"/>
    <mergeCell ref="A3:J3"/>
    <mergeCell ref="A5:C5"/>
    <mergeCell ref="A7:C7"/>
    <mergeCell ref="A8:C8"/>
    <mergeCell ref="A9:C9"/>
    <mergeCell ref="A25:C25"/>
    <mergeCell ref="A26:C26"/>
    <mergeCell ref="A27:C27"/>
    <mergeCell ref="A28:C28"/>
    <mergeCell ref="A29:C29"/>
    <mergeCell ref="A30:C30"/>
    <mergeCell ref="A18:C18"/>
    <mergeCell ref="A19:C19"/>
    <mergeCell ref="A21:C21"/>
    <mergeCell ref="A22:C22"/>
    <mergeCell ref="A23:C23"/>
    <mergeCell ref="A24:C24"/>
    <mergeCell ref="A38:C38"/>
    <mergeCell ref="A39:C39"/>
    <mergeCell ref="A40:C40"/>
    <mergeCell ref="A42:C42"/>
    <mergeCell ref="A43:C43"/>
    <mergeCell ref="A44:C44"/>
    <mergeCell ref="A31:C31"/>
    <mergeCell ref="A33:C33"/>
    <mergeCell ref="A34:C34"/>
    <mergeCell ref="A35:C35"/>
    <mergeCell ref="A36:C36"/>
    <mergeCell ref="A37:C37"/>
    <mergeCell ref="A52:C52"/>
    <mergeCell ref="A53:C53"/>
    <mergeCell ref="A55:C55"/>
    <mergeCell ref="A56:C56"/>
    <mergeCell ref="A57:C57"/>
    <mergeCell ref="A58:C58"/>
    <mergeCell ref="A45:C45"/>
    <mergeCell ref="A46:C46"/>
    <mergeCell ref="A48:C48"/>
    <mergeCell ref="A49:C49"/>
    <mergeCell ref="A50:C50"/>
    <mergeCell ref="A51:C51"/>
    <mergeCell ref="A65:C65"/>
    <mergeCell ref="A66:C66"/>
    <mergeCell ref="A67:C67"/>
    <mergeCell ref="A68:C68"/>
    <mergeCell ref="A70:C70"/>
    <mergeCell ref="A71:C71"/>
    <mergeCell ref="A59:C59"/>
    <mergeCell ref="A60:C60"/>
    <mergeCell ref="A61:C61"/>
    <mergeCell ref="A62:C62"/>
    <mergeCell ref="A63:C63"/>
    <mergeCell ref="A64:C64"/>
    <mergeCell ref="A79:C79"/>
    <mergeCell ref="A80:C80"/>
    <mergeCell ref="A81:C81"/>
    <mergeCell ref="A82:C82"/>
    <mergeCell ref="A83:C83"/>
    <mergeCell ref="A84:C84"/>
    <mergeCell ref="A72:C72"/>
    <mergeCell ref="A73:C73"/>
    <mergeCell ref="A75:C75"/>
    <mergeCell ref="A76:C76"/>
    <mergeCell ref="A77:C77"/>
    <mergeCell ref="A78:C78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27:C127"/>
    <mergeCell ref="A128:C128"/>
    <mergeCell ref="A129:C129"/>
    <mergeCell ref="A130:C130"/>
    <mergeCell ref="A131:C131"/>
    <mergeCell ref="A121:C121"/>
    <mergeCell ref="A122:C122"/>
    <mergeCell ref="A123:C123"/>
    <mergeCell ref="A124:C124"/>
    <mergeCell ref="A125:C125"/>
    <mergeCell ref="A126:C1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49"/>
  <sheetViews>
    <sheetView workbookViewId="0">
      <selection activeCell="AA20" sqref="AA20"/>
    </sheetView>
  </sheetViews>
  <sheetFormatPr defaultRowHeight="12.75"/>
  <cols>
    <col min="1" max="9" width="9.140625" style="2"/>
    <col min="10" max="10" width="4.28515625" style="2" customWidth="1"/>
    <col min="11" max="11" width="9.140625" style="2"/>
    <col min="12" max="12" width="6.28515625" style="2" customWidth="1"/>
    <col min="13" max="13" width="9.140625" style="2"/>
    <col min="14" max="14" width="2" style="2" customWidth="1"/>
    <col min="15" max="15" width="1.85546875" style="2" customWidth="1"/>
    <col min="16" max="16" width="9.140625" style="2"/>
    <col min="17" max="17" width="5.42578125" style="2" customWidth="1"/>
    <col min="18" max="18" width="10.28515625" style="2" customWidth="1"/>
    <col min="19" max="19" width="3.140625" style="2" customWidth="1"/>
    <col min="20" max="20" width="3.7109375" style="2" customWidth="1"/>
    <col min="21" max="16384" width="9.140625" style="2"/>
  </cols>
  <sheetData>
    <row r="1" spans="1:22" ht="42" customHeight="1">
      <c r="A1" s="142" t="s">
        <v>78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22" ht="18">
      <c r="A2" s="109"/>
      <c r="B2" s="109"/>
      <c r="C2" s="109"/>
      <c r="D2" s="109"/>
      <c r="E2" s="109"/>
      <c r="F2" s="109"/>
      <c r="G2" s="109"/>
      <c r="H2" s="80"/>
      <c r="I2" s="80"/>
    </row>
    <row r="3" spans="1:22" ht="18" customHeight="1">
      <c r="A3" s="142" t="s">
        <v>79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</row>
    <row r="4" spans="1:22" ht="15" customHeight="1">
      <c r="A4" s="11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110"/>
    </row>
    <row r="5" spans="1:22" s="111" customFormat="1" ht="15" customHeight="1">
      <c r="A5" s="110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110"/>
    </row>
    <row r="6" spans="1:22" ht="36" customHeight="1">
      <c r="A6" s="110"/>
      <c r="B6" s="110"/>
      <c r="C6" s="110"/>
      <c r="D6" s="110"/>
      <c r="E6" s="110"/>
      <c r="F6" s="110"/>
      <c r="G6" s="110"/>
      <c r="H6" s="202" t="s">
        <v>162</v>
      </c>
      <c r="I6" s="202"/>
      <c r="J6" s="202"/>
      <c r="K6" s="202"/>
      <c r="M6" s="202" t="s">
        <v>163</v>
      </c>
      <c r="N6" s="202"/>
      <c r="O6" s="202"/>
      <c r="P6" s="202"/>
      <c r="Q6" s="112"/>
      <c r="R6" s="202" t="s">
        <v>164</v>
      </c>
      <c r="S6" s="202"/>
      <c r="T6" s="202"/>
      <c r="U6" s="202"/>
      <c r="V6" s="110"/>
    </row>
    <row r="7" spans="1:22" ht="20.25" customHeight="1">
      <c r="A7" s="110"/>
      <c r="B7" s="197" t="s">
        <v>165</v>
      </c>
      <c r="C7" s="197"/>
      <c r="D7" s="197"/>
      <c r="E7" s="197"/>
      <c r="F7" s="197"/>
      <c r="G7" s="197"/>
      <c r="H7" s="198" t="s">
        <v>166</v>
      </c>
      <c r="I7" s="198"/>
      <c r="J7" s="198" t="s">
        <v>167</v>
      </c>
      <c r="K7" s="198"/>
      <c r="L7" s="199">
        <v>1402301</v>
      </c>
      <c r="M7" s="198"/>
      <c r="N7" s="199">
        <v>10565636.890000001</v>
      </c>
      <c r="O7" s="198"/>
      <c r="P7" s="198"/>
      <c r="Q7" s="113"/>
      <c r="R7" s="114">
        <v>1430197</v>
      </c>
      <c r="S7" s="199">
        <v>10775819.300000001</v>
      </c>
      <c r="T7" s="198"/>
      <c r="U7" s="198"/>
      <c r="V7" s="110"/>
    </row>
    <row r="8" spans="1:22" ht="17.25" customHeight="1">
      <c r="A8" s="110"/>
      <c r="B8" s="205" t="s">
        <v>168</v>
      </c>
      <c r="C8" s="205"/>
      <c r="D8" s="205"/>
      <c r="E8" s="205"/>
      <c r="F8" s="205"/>
      <c r="G8" s="205"/>
      <c r="H8" s="206" t="s">
        <v>169</v>
      </c>
      <c r="I8" s="206"/>
      <c r="J8" s="206" t="s">
        <v>170</v>
      </c>
      <c r="K8" s="206"/>
      <c r="L8" s="206" t="s">
        <v>171</v>
      </c>
      <c r="M8" s="206"/>
      <c r="N8" s="206" t="s">
        <v>172</v>
      </c>
      <c r="O8" s="206"/>
      <c r="P8" s="206"/>
      <c r="Q8" s="115"/>
      <c r="R8" s="115" t="s">
        <v>173</v>
      </c>
      <c r="S8" s="206" t="s">
        <v>174</v>
      </c>
      <c r="T8" s="206"/>
      <c r="U8" s="206"/>
      <c r="V8" s="110"/>
    </row>
    <row r="9" spans="1:22" ht="19.5" customHeight="1">
      <c r="A9" s="110"/>
      <c r="B9" s="203" t="s">
        <v>175</v>
      </c>
      <c r="C9" s="203"/>
      <c r="D9" s="203"/>
      <c r="E9" s="203"/>
      <c r="F9" s="203"/>
      <c r="G9" s="203"/>
      <c r="H9" s="204" t="s">
        <v>176</v>
      </c>
      <c r="I9" s="204"/>
      <c r="J9" s="204" t="s">
        <v>177</v>
      </c>
      <c r="K9" s="204"/>
      <c r="L9" s="204" t="s">
        <v>178</v>
      </c>
      <c r="M9" s="204"/>
      <c r="N9" s="204" t="s">
        <v>179</v>
      </c>
      <c r="O9" s="204"/>
      <c r="P9" s="204"/>
      <c r="Q9" s="116"/>
      <c r="R9" s="116" t="s">
        <v>180</v>
      </c>
      <c r="S9" s="204" t="s">
        <v>181</v>
      </c>
      <c r="T9" s="204"/>
      <c r="U9" s="204"/>
      <c r="V9" s="110"/>
    </row>
    <row r="10" spans="1:22" ht="12.95" customHeight="1">
      <c r="A10" s="110"/>
      <c r="B10" s="209" t="s">
        <v>182</v>
      </c>
      <c r="C10" s="209"/>
      <c r="D10" s="209"/>
      <c r="E10" s="209"/>
      <c r="F10" s="209"/>
      <c r="G10" s="209"/>
      <c r="H10" s="210" t="s">
        <v>183</v>
      </c>
      <c r="I10" s="210"/>
      <c r="J10" s="210" t="s">
        <v>184</v>
      </c>
      <c r="K10" s="210"/>
      <c r="L10" s="210" t="s">
        <v>185</v>
      </c>
      <c r="M10" s="210"/>
      <c r="N10" s="210" t="s">
        <v>186</v>
      </c>
      <c r="O10" s="210"/>
      <c r="P10" s="210"/>
      <c r="Q10" s="117"/>
      <c r="R10" s="117" t="s">
        <v>187</v>
      </c>
      <c r="S10" s="210" t="s">
        <v>188</v>
      </c>
      <c r="T10" s="210"/>
      <c r="U10" s="210"/>
      <c r="V10" s="110"/>
    </row>
    <row r="11" spans="1:22" ht="15" customHeight="1">
      <c r="A11" s="110"/>
      <c r="B11" s="118"/>
      <c r="C11" s="118" t="s">
        <v>189</v>
      </c>
      <c r="D11" s="207" t="s">
        <v>190</v>
      </c>
      <c r="E11" s="207"/>
      <c r="F11" s="207"/>
      <c r="G11" s="207"/>
      <c r="H11" s="208" t="s">
        <v>183</v>
      </c>
      <c r="I11" s="208"/>
      <c r="J11" s="208" t="s">
        <v>184</v>
      </c>
      <c r="K11" s="208"/>
      <c r="L11" s="208" t="s">
        <v>185</v>
      </c>
      <c r="M11" s="208"/>
      <c r="N11" s="208" t="s">
        <v>186</v>
      </c>
      <c r="O11" s="208"/>
      <c r="P11" s="208"/>
      <c r="Q11" s="119"/>
      <c r="R11" s="119" t="s">
        <v>187</v>
      </c>
      <c r="S11" s="208" t="s">
        <v>188</v>
      </c>
      <c r="T11" s="208"/>
      <c r="U11" s="208"/>
      <c r="V11" s="110"/>
    </row>
    <row r="12" spans="1:22" ht="15" hidden="1" customHeight="1">
      <c r="A12" s="110"/>
      <c r="B12" s="120" t="s">
        <v>191</v>
      </c>
      <c r="C12" s="120" t="s">
        <v>192</v>
      </c>
      <c r="D12" s="211" t="s">
        <v>193</v>
      </c>
      <c r="E12" s="211"/>
      <c r="F12" s="211"/>
      <c r="G12" s="211"/>
      <c r="H12" s="212" t="s">
        <v>194</v>
      </c>
      <c r="I12" s="212"/>
      <c r="J12" s="212" t="s">
        <v>195</v>
      </c>
      <c r="K12" s="212"/>
      <c r="L12" s="212" t="s">
        <v>196</v>
      </c>
      <c r="M12" s="212"/>
      <c r="N12" s="212" t="s">
        <v>197</v>
      </c>
      <c r="O12" s="212"/>
      <c r="P12" s="212"/>
      <c r="Q12" s="121"/>
      <c r="R12" s="121" t="s">
        <v>198</v>
      </c>
      <c r="S12" s="212" t="s">
        <v>199</v>
      </c>
      <c r="T12" s="212"/>
      <c r="U12" s="212"/>
      <c r="V12" s="110"/>
    </row>
    <row r="13" spans="1:22" ht="15" hidden="1" customHeight="1">
      <c r="A13" s="110"/>
      <c r="B13" s="120" t="s">
        <v>200</v>
      </c>
      <c r="C13" s="120" t="s">
        <v>201</v>
      </c>
      <c r="D13" s="211" t="s">
        <v>202</v>
      </c>
      <c r="E13" s="211"/>
      <c r="F13" s="211"/>
      <c r="G13" s="211"/>
      <c r="H13" s="212" t="s">
        <v>203</v>
      </c>
      <c r="I13" s="212"/>
      <c r="J13" s="212" t="s">
        <v>204</v>
      </c>
      <c r="K13" s="212"/>
      <c r="L13" s="212" t="s">
        <v>205</v>
      </c>
      <c r="M13" s="212"/>
      <c r="N13" s="212" t="s">
        <v>206</v>
      </c>
      <c r="O13" s="212"/>
      <c r="P13" s="212"/>
      <c r="Q13" s="121"/>
      <c r="R13" s="121" t="s">
        <v>207</v>
      </c>
      <c r="S13" s="212" t="s">
        <v>208</v>
      </c>
      <c r="T13" s="212"/>
      <c r="U13" s="212"/>
      <c r="V13" s="110"/>
    </row>
    <row r="14" spans="1:22" ht="12.95" customHeight="1">
      <c r="A14" s="110"/>
      <c r="B14" s="209" t="s">
        <v>209</v>
      </c>
      <c r="C14" s="209"/>
      <c r="D14" s="209"/>
      <c r="E14" s="209"/>
      <c r="F14" s="209"/>
      <c r="G14" s="209"/>
      <c r="H14" s="210" t="s">
        <v>210</v>
      </c>
      <c r="I14" s="210"/>
      <c r="J14" s="210" t="s">
        <v>211</v>
      </c>
      <c r="K14" s="210"/>
      <c r="L14" s="210" t="s">
        <v>212</v>
      </c>
      <c r="M14" s="210"/>
      <c r="N14" s="210" t="s">
        <v>213</v>
      </c>
      <c r="O14" s="210"/>
      <c r="P14" s="210"/>
      <c r="Q14" s="117"/>
      <c r="R14" s="117" t="s">
        <v>214</v>
      </c>
      <c r="S14" s="210" t="s">
        <v>215</v>
      </c>
      <c r="T14" s="210"/>
      <c r="U14" s="210"/>
      <c r="V14" s="110"/>
    </row>
    <row r="15" spans="1:22" ht="15" customHeight="1">
      <c r="A15" s="110"/>
      <c r="B15" s="118"/>
      <c r="C15" s="118" t="s">
        <v>189</v>
      </c>
      <c r="D15" s="207" t="s">
        <v>190</v>
      </c>
      <c r="E15" s="207"/>
      <c r="F15" s="207"/>
      <c r="G15" s="207"/>
      <c r="H15" s="208" t="s">
        <v>216</v>
      </c>
      <c r="I15" s="208"/>
      <c r="J15" s="208" t="s">
        <v>217</v>
      </c>
      <c r="K15" s="208"/>
      <c r="L15" s="208" t="s">
        <v>218</v>
      </c>
      <c r="M15" s="208"/>
      <c r="N15" s="208" t="s">
        <v>219</v>
      </c>
      <c r="O15" s="208"/>
      <c r="P15" s="208"/>
      <c r="Q15" s="119"/>
      <c r="R15" s="119" t="s">
        <v>220</v>
      </c>
      <c r="S15" s="208" t="s">
        <v>221</v>
      </c>
      <c r="T15" s="208"/>
      <c r="U15" s="208"/>
      <c r="V15" s="110"/>
    </row>
    <row r="16" spans="1:22" ht="15" hidden="1" customHeight="1">
      <c r="A16" s="110"/>
      <c r="B16" s="120" t="s">
        <v>222</v>
      </c>
      <c r="C16" s="120" t="s">
        <v>192</v>
      </c>
      <c r="D16" s="211" t="s">
        <v>193</v>
      </c>
      <c r="E16" s="211"/>
      <c r="F16" s="211"/>
      <c r="G16" s="211"/>
      <c r="H16" s="212" t="s">
        <v>223</v>
      </c>
      <c r="I16" s="212"/>
      <c r="J16" s="212" t="s">
        <v>224</v>
      </c>
      <c r="K16" s="212"/>
      <c r="L16" s="212" t="s">
        <v>225</v>
      </c>
      <c r="M16" s="212"/>
      <c r="N16" s="212" t="s">
        <v>226</v>
      </c>
      <c r="O16" s="212"/>
      <c r="P16" s="212"/>
      <c r="Q16" s="121"/>
      <c r="R16" s="121" t="s">
        <v>227</v>
      </c>
      <c r="S16" s="212" t="s">
        <v>228</v>
      </c>
      <c r="T16" s="212"/>
      <c r="U16" s="212"/>
      <c r="V16" s="110"/>
    </row>
    <row r="17" spans="1:22" ht="15" hidden="1" customHeight="1">
      <c r="A17" s="110"/>
      <c r="B17" s="120" t="s">
        <v>229</v>
      </c>
      <c r="C17" s="120" t="s">
        <v>201</v>
      </c>
      <c r="D17" s="211" t="s">
        <v>202</v>
      </c>
      <c r="E17" s="211"/>
      <c r="F17" s="211"/>
      <c r="G17" s="211"/>
      <c r="H17" s="212" t="s">
        <v>230</v>
      </c>
      <c r="I17" s="212"/>
      <c r="J17" s="212" t="s">
        <v>231</v>
      </c>
      <c r="K17" s="212"/>
      <c r="L17" s="212" t="s">
        <v>232</v>
      </c>
      <c r="M17" s="212"/>
      <c r="N17" s="212" t="s">
        <v>233</v>
      </c>
      <c r="O17" s="212"/>
      <c r="P17" s="212"/>
      <c r="Q17" s="121"/>
      <c r="R17" s="121" t="s">
        <v>234</v>
      </c>
      <c r="S17" s="212" t="s">
        <v>235</v>
      </c>
      <c r="T17" s="212"/>
      <c r="U17" s="212"/>
      <c r="V17" s="110"/>
    </row>
    <row r="18" spans="1:22" ht="15" hidden="1" customHeight="1">
      <c r="A18" s="110"/>
      <c r="B18" s="120" t="s">
        <v>236</v>
      </c>
      <c r="C18" s="120" t="s">
        <v>237</v>
      </c>
      <c r="D18" s="211" t="s">
        <v>238</v>
      </c>
      <c r="E18" s="211"/>
      <c r="F18" s="211"/>
      <c r="G18" s="211"/>
      <c r="H18" s="212" t="s">
        <v>239</v>
      </c>
      <c r="I18" s="212"/>
      <c r="J18" s="212" t="s">
        <v>240</v>
      </c>
      <c r="K18" s="212"/>
      <c r="L18" s="212" t="s">
        <v>241</v>
      </c>
      <c r="M18" s="212"/>
      <c r="N18" s="212" t="s">
        <v>242</v>
      </c>
      <c r="O18" s="212"/>
      <c r="P18" s="212"/>
      <c r="Q18" s="121"/>
      <c r="R18" s="121" t="s">
        <v>243</v>
      </c>
      <c r="S18" s="212" t="s">
        <v>244</v>
      </c>
      <c r="T18" s="212"/>
      <c r="U18" s="212"/>
      <c r="V18" s="110"/>
    </row>
    <row r="19" spans="1:22" ht="15" hidden="1" customHeight="1">
      <c r="A19" s="110"/>
      <c r="B19" s="120" t="s">
        <v>245</v>
      </c>
      <c r="C19" s="120" t="s">
        <v>246</v>
      </c>
      <c r="D19" s="211" t="s">
        <v>247</v>
      </c>
      <c r="E19" s="211"/>
      <c r="F19" s="211"/>
      <c r="G19" s="211"/>
      <c r="H19" s="212" t="s">
        <v>248</v>
      </c>
      <c r="I19" s="212"/>
      <c r="J19" s="212" t="s">
        <v>249</v>
      </c>
      <c r="K19" s="212"/>
      <c r="L19" s="212" t="s">
        <v>250</v>
      </c>
      <c r="M19" s="212"/>
      <c r="N19" s="212" t="s">
        <v>251</v>
      </c>
      <c r="O19" s="212"/>
      <c r="P19" s="212"/>
      <c r="Q19" s="121"/>
      <c r="R19" s="121" t="s">
        <v>252</v>
      </c>
      <c r="S19" s="212" t="s">
        <v>253</v>
      </c>
      <c r="T19" s="212"/>
      <c r="U19" s="212"/>
      <c r="V19" s="110"/>
    </row>
    <row r="20" spans="1:22" ht="15" customHeight="1">
      <c r="A20" s="110"/>
      <c r="B20" s="118"/>
      <c r="C20" s="118" t="s">
        <v>254</v>
      </c>
      <c r="D20" s="207" t="s">
        <v>255</v>
      </c>
      <c r="E20" s="207"/>
      <c r="F20" s="207"/>
      <c r="G20" s="207"/>
      <c r="H20" s="208" t="s">
        <v>256</v>
      </c>
      <c r="I20" s="208"/>
      <c r="J20" s="208" t="s">
        <v>257</v>
      </c>
      <c r="K20" s="208"/>
      <c r="L20" s="208" t="s">
        <v>258</v>
      </c>
      <c r="M20" s="208"/>
      <c r="N20" s="208" t="s">
        <v>259</v>
      </c>
      <c r="O20" s="208"/>
      <c r="P20" s="208"/>
      <c r="Q20" s="119"/>
      <c r="R20" s="119" t="s">
        <v>260</v>
      </c>
      <c r="S20" s="208" t="s">
        <v>261</v>
      </c>
      <c r="T20" s="208"/>
      <c r="U20" s="208"/>
      <c r="V20" s="110"/>
    </row>
    <row r="21" spans="1:22" ht="15" hidden="1" customHeight="1">
      <c r="A21" s="110"/>
      <c r="B21" s="120" t="s">
        <v>262</v>
      </c>
      <c r="C21" s="120" t="s">
        <v>263</v>
      </c>
      <c r="D21" s="211" t="s">
        <v>264</v>
      </c>
      <c r="E21" s="211"/>
      <c r="F21" s="211"/>
      <c r="G21" s="211"/>
      <c r="H21" s="212" t="s">
        <v>256</v>
      </c>
      <c r="I21" s="212"/>
      <c r="J21" s="212" t="s">
        <v>257</v>
      </c>
      <c r="K21" s="212"/>
      <c r="L21" s="212" t="s">
        <v>258</v>
      </c>
      <c r="M21" s="212"/>
      <c r="N21" s="212" t="s">
        <v>259</v>
      </c>
      <c r="O21" s="212"/>
      <c r="P21" s="212"/>
      <c r="Q21" s="121"/>
      <c r="R21" s="121" t="s">
        <v>260</v>
      </c>
      <c r="S21" s="212" t="s">
        <v>261</v>
      </c>
      <c r="T21" s="212"/>
      <c r="U21" s="212"/>
      <c r="V21" s="110"/>
    </row>
    <row r="22" spans="1:22" ht="12.95" customHeight="1">
      <c r="A22" s="110"/>
      <c r="B22" s="203" t="s">
        <v>265</v>
      </c>
      <c r="C22" s="203"/>
      <c r="D22" s="203"/>
      <c r="E22" s="203"/>
      <c r="F22" s="203"/>
      <c r="G22" s="203"/>
      <c r="H22" s="204" t="s">
        <v>266</v>
      </c>
      <c r="I22" s="204"/>
      <c r="J22" s="204" t="s">
        <v>267</v>
      </c>
      <c r="K22" s="204"/>
      <c r="L22" s="204" t="s">
        <v>268</v>
      </c>
      <c r="M22" s="204"/>
      <c r="N22" s="204" t="s">
        <v>269</v>
      </c>
      <c r="O22" s="204"/>
      <c r="P22" s="204"/>
      <c r="Q22" s="116"/>
      <c r="R22" s="116" t="s">
        <v>270</v>
      </c>
      <c r="S22" s="204" t="s">
        <v>271</v>
      </c>
      <c r="T22" s="204"/>
      <c r="U22" s="204"/>
      <c r="V22" s="110"/>
    </row>
    <row r="23" spans="1:22" ht="12.95" customHeight="1">
      <c r="A23" s="110"/>
      <c r="B23" s="209" t="s">
        <v>182</v>
      </c>
      <c r="C23" s="209"/>
      <c r="D23" s="209"/>
      <c r="E23" s="209"/>
      <c r="F23" s="209"/>
      <c r="G23" s="209"/>
      <c r="H23" s="210" t="s">
        <v>272</v>
      </c>
      <c r="I23" s="210"/>
      <c r="J23" s="210" t="s">
        <v>273</v>
      </c>
      <c r="K23" s="210"/>
      <c r="L23" s="210" t="s">
        <v>274</v>
      </c>
      <c r="M23" s="210"/>
      <c r="N23" s="210" t="s">
        <v>275</v>
      </c>
      <c r="O23" s="210"/>
      <c r="P23" s="210"/>
      <c r="Q23" s="117"/>
      <c r="R23" s="117" t="s">
        <v>276</v>
      </c>
      <c r="S23" s="210" t="s">
        <v>277</v>
      </c>
      <c r="T23" s="210"/>
      <c r="U23" s="210"/>
      <c r="V23" s="110"/>
    </row>
    <row r="24" spans="1:22" ht="15" customHeight="1">
      <c r="A24" s="110"/>
      <c r="B24" s="118"/>
      <c r="C24" s="118" t="s">
        <v>189</v>
      </c>
      <c r="D24" s="207" t="s">
        <v>190</v>
      </c>
      <c r="E24" s="207"/>
      <c r="F24" s="207"/>
      <c r="G24" s="207"/>
      <c r="H24" s="208" t="s">
        <v>272</v>
      </c>
      <c r="I24" s="208"/>
      <c r="J24" s="208" t="s">
        <v>273</v>
      </c>
      <c r="K24" s="208"/>
      <c r="L24" s="208" t="s">
        <v>274</v>
      </c>
      <c r="M24" s="208"/>
      <c r="N24" s="208" t="s">
        <v>275</v>
      </c>
      <c r="O24" s="208"/>
      <c r="P24" s="208"/>
      <c r="Q24" s="119"/>
      <c r="R24" s="119" t="s">
        <v>276</v>
      </c>
      <c r="S24" s="208" t="s">
        <v>277</v>
      </c>
      <c r="T24" s="208"/>
      <c r="U24" s="208"/>
      <c r="V24" s="110"/>
    </row>
    <row r="25" spans="1:22" ht="15" hidden="1" customHeight="1">
      <c r="A25" s="110"/>
      <c r="B25" s="120" t="s">
        <v>278</v>
      </c>
      <c r="C25" s="120" t="s">
        <v>201</v>
      </c>
      <c r="D25" s="211" t="s">
        <v>202</v>
      </c>
      <c r="E25" s="211"/>
      <c r="F25" s="211"/>
      <c r="G25" s="211"/>
      <c r="H25" s="212" t="s">
        <v>272</v>
      </c>
      <c r="I25" s="212"/>
      <c r="J25" s="212" t="s">
        <v>273</v>
      </c>
      <c r="K25" s="212"/>
      <c r="L25" s="212" t="s">
        <v>274</v>
      </c>
      <c r="M25" s="212"/>
      <c r="N25" s="212" t="s">
        <v>275</v>
      </c>
      <c r="O25" s="212"/>
      <c r="P25" s="212"/>
      <c r="Q25" s="121"/>
      <c r="R25" s="121" t="s">
        <v>276</v>
      </c>
      <c r="S25" s="212" t="s">
        <v>277</v>
      </c>
      <c r="T25" s="212"/>
      <c r="U25" s="212"/>
      <c r="V25" s="110"/>
    </row>
    <row r="26" spans="1:22" ht="12.95" customHeight="1">
      <c r="A26" s="110"/>
      <c r="B26" s="209" t="s">
        <v>209</v>
      </c>
      <c r="C26" s="209"/>
      <c r="D26" s="209"/>
      <c r="E26" s="209"/>
      <c r="F26" s="209"/>
      <c r="G26" s="209"/>
      <c r="H26" s="210" t="s">
        <v>279</v>
      </c>
      <c r="I26" s="210"/>
      <c r="J26" s="210" t="s">
        <v>280</v>
      </c>
      <c r="K26" s="210"/>
      <c r="L26" s="210" t="s">
        <v>281</v>
      </c>
      <c r="M26" s="210"/>
      <c r="N26" s="210" t="s">
        <v>282</v>
      </c>
      <c r="O26" s="210"/>
      <c r="P26" s="210"/>
      <c r="Q26" s="117"/>
      <c r="R26" s="117" t="s">
        <v>283</v>
      </c>
      <c r="S26" s="210" t="s">
        <v>284</v>
      </c>
      <c r="T26" s="210"/>
      <c r="U26" s="210"/>
      <c r="V26" s="110"/>
    </row>
    <row r="27" spans="1:22" ht="15" customHeight="1">
      <c r="A27" s="110"/>
      <c r="B27" s="118"/>
      <c r="C27" s="118" t="s">
        <v>189</v>
      </c>
      <c r="D27" s="207" t="s">
        <v>190</v>
      </c>
      <c r="E27" s="207"/>
      <c r="F27" s="207"/>
      <c r="G27" s="207"/>
      <c r="H27" s="208" t="s">
        <v>279</v>
      </c>
      <c r="I27" s="208"/>
      <c r="J27" s="208" t="s">
        <v>280</v>
      </c>
      <c r="K27" s="208"/>
      <c r="L27" s="208" t="s">
        <v>281</v>
      </c>
      <c r="M27" s="208"/>
      <c r="N27" s="208" t="s">
        <v>282</v>
      </c>
      <c r="O27" s="208"/>
      <c r="P27" s="208"/>
      <c r="Q27" s="119"/>
      <c r="R27" s="119" t="s">
        <v>283</v>
      </c>
      <c r="S27" s="208" t="s">
        <v>284</v>
      </c>
      <c r="T27" s="208"/>
      <c r="U27" s="208"/>
      <c r="V27" s="110"/>
    </row>
    <row r="28" spans="1:22" ht="15" hidden="1" customHeight="1">
      <c r="A28" s="110"/>
      <c r="B28" s="120" t="s">
        <v>285</v>
      </c>
      <c r="C28" s="120" t="s">
        <v>201</v>
      </c>
      <c r="D28" s="211" t="s">
        <v>202</v>
      </c>
      <c r="E28" s="211"/>
      <c r="F28" s="211"/>
      <c r="G28" s="211"/>
      <c r="H28" s="212" t="s">
        <v>286</v>
      </c>
      <c r="I28" s="212"/>
      <c r="J28" s="212" t="s">
        <v>287</v>
      </c>
      <c r="K28" s="212"/>
      <c r="L28" s="212" t="s">
        <v>288</v>
      </c>
      <c r="M28" s="212"/>
      <c r="N28" s="212" t="s">
        <v>289</v>
      </c>
      <c r="O28" s="212"/>
      <c r="P28" s="212"/>
      <c r="Q28" s="121"/>
      <c r="R28" s="121" t="s">
        <v>290</v>
      </c>
      <c r="S28" s="212" t="s">
        <v>291</v>
      </c>
      <c r="T28" s="212"/>
      <c r="U28" s="212"/>
      <c r="V28" s="110"/>
    </row>
    <row r="29" spans="1:22" ht="15" hidden="1" customHeight="1">
      <c r="A29" s="110"/>
      <c r="B29" s="120" t="s">
        <v>292</v>
      </c>
      <c r="C29" s="120" t="s">
        <v>237</v>
      </c>
      <c r="D29" s="211" t="s">
        <v>238</v>
      </c>
      <c r="E29" s="211"/>
      <c r="F29" s="211"/>
      <c r="G29" s="211"/>
      <c r="H29" s="212" t="s">
        <v>293</v>
      </c>
      <c r="I29" s="212"/>
      <c r="J29" s="212" t="s">
        <v>294</v>
      </c>
      <c r="K29" s="212"/>
      <c r="L29" s="212" t="s">
        <v>295</v>
      </c>
      <c r="M29" s="212"/>
      <c r="N29" s="212" t="s">
        <v>296</v>
      </c>
      <c r="O29" s="212"/>
      <c r="P29" s="212"/>
      <c r="Q29" s="121"/>
      <c r="R29" s="121" t="s">
        <v>297</v>
      </c>
      <c r="S29" s="212" t="s">
        <v>298</v>
      </c>
      <c r="T29" s="212"/>
      <c r="U29" s="212"/>
      <c r="V29" s="110"/>
    </row>
    <row r="30" spans="1:22" ht="12.95" customHeight="1">
      <c r="A30" s="110"/>
      <c r="B30" s="209" t="s">
        <v>299</v>
      </c>
      <c r="C30" s="209"/>
      <c r="D30" s="209"/>
      <c r="E30" s="209"/>
      <c r="F30" s="209"/>
      <c r="G30" s="209"/>
      <c r="H30" s="210" t="s">
        <v>300</v>
      </c>
      <c r="I30" s="210"/>
      <c r="J30" s="210" t="s">
        <v>301</v>
      </c>
      <c r="K30" s="210"/>
      <c r="L30" s="210" t="s">
        <v>302</v>
      </c>
      <c r="M30" s="210"/>
      <c r="N30" s="210" t="s">
        <v>303</v>
      </c>
      <c r="O30" s="210"/>
      <c r="P30" s="210"/>
      <c r="Q30" s="117"/>
      <c r="R30" s="117" t="s">
        <v>304</v>
      </c>
      <c r="S30" s="210" t="s">
        <v>305</v>
      </c>
      <c r="T30" s="210"/>
      <c r="U30" s="210"/>
      <c r="V30" s="110"/>
    </row>
    <row r="31" spans="1:22" ht="15" customHeight="1">
      <c r="A31" s="110"/>
      <c r="B31" s="118"/>
      <c r="C31" s="118" t="s">
        <v>189</v>
      </c>
      <c r="D31" s="207" t="s">
        <v>190</v>
      </c>
      <c r="E31" s="207"/>
      <c r="F31" s="207"/>
      <c r="G31" s="207"/>
      <c r="H31" s="208" t="s">
        <v>306</v>
      </c>
      <c r="I31" s="208"/>
      <c r="J31" s="208" t="s">
        <v>307</v>
      </c>
      <c r="K31" s="208"/>
      <c r="L31" s="208" t="s">
        <v>308</v>
      </c>
      <c r="M31" s="208"/>
      <c r="N31" s="208" t="s">
        <v>309</v>
      </c>
      <c r="O31" s="208"/>
      <c r="P31" s="208"/>
      <c r="Q31" s="119"/>
      <c r="R31" s="119" t="s">
        <v>310</v>
      </c>
      <c r="S31" s="208" t="s">
        <v>311</v>
      </c>
      <c r="T31" s="208"/>
      <c r="U31" s="208"/>
      <c r="V31" s="110"/>
    </row>
    <row r="32" spans="1:22" ht="15" hidden="1" customHeight="1">
      <c r="A32" s="110"/>
      <c r="B32" s="120" t="s">
        <v>312</v>
      </c>
      <c r="C32" s="120" t="s">
        <v>192</v>
      </c>
      <c r="D32" s="211" t="s">
        <v>193</v>
      </c>
      <c r="E32" s="211"/>
      <c r="F32" s="211"/>
      <c r="G32" s="211"/>
      <c r="H32" s="212" t="s">
        <v>313</v>
      </c>
      <c r="I32" s="212"/>
      <c r="J32" s="212" t="s">
        <v>314</v>
      </c>
      <c r="K32" s="212"/>
      <c r="L32" s="212" t="s">
        <v>315</v>
      </c>
      <c r="M32" s="212"/>
      <c r="N32" s="212" t="s">
        <v>316</v>
      </c>
      <c r="O32" s="212"/>
      <c r="P32" s="212"/>
      <c r="Q32" s="121"/>
      <c r="R32" s="121" t="s">
        <v>317</v>
      </c>
      <c r="S32" s="212" t="s">
        <v>318</v>
      </c>
      <c r="T32" s="212"/>
      <c r="U32" s="212"/>
      <c r="V32" s="110"/>
    </row>
    <row r="33" spans="1:22" ht="15" hidden="1" customHeight="1">
      <c r="A33" s="110"/>
      <c r="B33" s="120" t="s">
        <v>319</v>
      </c>
      <c r="C33" s="120" t="s">
        <v>201</v>
      </c>
      <c r="D33" s="211" t="s">
        <v>202</v>
      </c>
      <c r="E33" s="211"/>
      <c r="F33" s="211"/>
      <c r="G33" s="211"/>
      <c r="H33" s="212" t="s">
        <v>320</v>
      </c>
      <c r="I33" s="212"/>
      <c r="J33" s="212" t="s">
        <v>321</v>
      </c>
      <c r="K33" s="212"/>
      <c r="L33" s="212" t="s">
        <v>322</v>
      </c>
      <c r="M33" s="212"/>
      <c r="N33" s="212" t="s">
        <v>323</v>
      </c>
      <c r="O33" s="212"/>
      <c r="P33" s="212"/>
      <c r="Q33" s="121"/>
      <c r="R33" s="121" t="s">
        <v>324</v>
      </c>
      <c r="S33" s="212" t="s">
        <v>325</v>
      </c>
      <c r="T33" s="212"/>
      <c r="U33" s="212"/>
      <c r="V33" s="110"/>
    </row>
    <row r="34" spans="1:22" ht="0.95" hidden="1" customHeight="1">
      <c r="A34" s="110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110"/>
    </row>
    <row r="35" spans="1:22" ht="15" hidden="1" customHeight="1">
      <c r="A35" s="110"/>
      <c r="B35" s="120" t="s">
        <v>326</v>
      </c>
      <c r="C35" s="120" t="s">
        <v>237</v>
      </c>
      <c r="D35" s="211" t="s">
        <v>238</v>
      </c>
      <c r="E35" s="211"/>
      <c r="F35" s="211"/>
      <c r="G35" s="211"/>
      <c r="H35" s="212" t="s">
        <v>327</v>
      </c>
      <c r="I35" s="212"/>
      <c r="J35" s="212" t="s">
        <v>328</v>
      </c>
      <c r="K35" s="212"/>
      <c r="L35" s="212" t="s">
        <v>329</v>
      </c>
      <c r="M35" s="212"/>
      <c r="N35" s="212" t="s">
        <v>330</v>
      </c>
      <c r="O35" s="212"/>
      <c r="P35" s="212"/>
      <c r="Q35" s="121"/>
      <c r="R35" s="121" t="s">
        <v>331</v>
      </c>
      <c r="S35" s="212" t="s">
        <v>332</v>
      </c>
      <c r="T35" s="212"/>
      <c r="U35" s="212"/>
      <c r="V35" s="110"/>
    </row>
    <row r="36" spans="1:22" ht="15" hidden="1" customHeight="1">
      <c r="A36" s="110"/>
      <c r="B36" s="120" t="s">
        <v>333</v>
      </c>
      <c r="C36" s="120" t="s">
        <v>246</v>
      </c>
      <c r="D36" s="211" t="s">
        <v>247</v>
      </c>
      <c r="E36" s="211"/>
      <c r="F36" s="211"/>
      <c r="G36" s="211"/>
      <c r="H36" s="212" t="s">
        <v>334</v>
      </c>
      <c r="I36" s="212"/>
      <c r="J36" s="212" t="s">
        <v>335</v>
      </c>
      <c r="K36" s="212"/>
      <c r="L36" s="212" t="s">
        <v>336</v>
      </c>
      <c r="M36" s="212"/>
      <c r="N36" s="212" t="s">
        <v>337</v>
      </c>
      <c r="O36" s="212"/>
      <c r="P36" s="212"/>
      <c r="Q36" s="121"/>
      <c r="R36" s="121" t="s">
        <v>338</v>
      </c>
      <c r="S36" s="212" t="s">
        <v>339</v>
      </c>
      <c r="T36" s="212"/>
      <c r="U36" s="212"/>
      <c r="V36" s="110"/>
    </row>
    <row r="37" spans="1:22" ht="15" customHeight="1">
      <c r="A37" s="110"/>
      <c r="B37" s="118"/>
      <c r="C37" s="118" t="s">
        <v>254</v>
      </c>
      <c r="D37" s="207" t="s">
        <v>255</v>
      </c>
      <c r="E37" s="207"/>
      <c r="F37" s="207"/>
      <c r="G37" s="207"/>
      <c r="H37" s="208" t="s">
        <v>340</v>
      </c>
      <c r="I37" s="208"/>
      <c r="J37" s="208" t="s">
        <v>341</v>
      </c>
      <c r="K37" s="208"/>
      <c r="L37" s="208" t="s">
        <v>342</v>
      </c>
      <c r="M37" s="208"/>
      <c r="N37" s="208" t="s">
        <v>343</v>
      </c>
      <c r="O37" s="208"/>
      <c r="P37" s="208"/>
      <c r="Q37" s="119"/>
      <c r="R37" s="119" t="s">
        <v>344</v>
      </c>
      <c r="S37" s="208" t="s">
        <v>345</v>
      </c>
      <c r="T37" s="208"/>
      <c r="U37" s="208"/>
      <c r="V37" s="110"/>
    </row>
    <row r="38" spans="1:22" ht="15" hidden="1" customHeight="1">
      <c r="A38" s="110"/>
      <c r="B38" s="120" t="s">
        <v>346</v>
      </c>
      <c r="C38" s="120" t="s">
        <v>263</v>
      </c>
      <c r="D38" s="211" t="s">
        <v>264</v>
      </c>
      <c r="E38" s="211"/>
      <c r="F38" s="211"/>
      <c r="G38" s="211"/>
      <c r="H38" s="212" t="s">
        <v>340</v>
      </c>
      <c r="I38" s="212"/>
      <c r="J38" s="212" t="s">
        <v>341</v>
      </c>
      <c r="K38" s="212"/>
      <c r="L38" s="212" t="s">
        <v>342</v>
      </c>
      <c r="M38" s="212"/>
      <c r="N38" s="212" t="s">
        <v>343</v>
      </c>
      <c r="O38" s="212"/>
      <c r="P38" s="212"/>
      <c r="Q38" s="121"/>
      <c r="R38" s="121" t="s">
        <v>344</v>
      </c>
      <c r="S38" s="212" t="s">
        <v>345</v>
      </c>
      <c r="T38" s="212"/>
      <c r="U38" s="212"/>
      <c r="V38" s="110"/>
    </row>
    <row r="39" spans="1:22" ht="12.95" customHeight="1">
      <c r="A39" s="110"/>
      <c r="B39" s="209" t="s">
        <v>347</v>
      </c>
      <c r="C39" s="209"/>
      <c r="D39" s="209"/>
      <c r="E39" s="209"/>
      <c r="F39" s="209"/>
      <c r="G39" s="209"/>
      <c r="H39" s="210" t="s">
        <v>348</v>
      </c>
      <c r="I39" s="210"/>
      <c r="J39" s="210" t="s">
        <v>349</v>
      </c>
      <c r="K39" s="210"/>
      <c r="L39" s="210" t="s">
        <v>350</v>
      </c>
      <c r="M39" s="210"/>
      <c r="N39" s="210" t="s">
        <v>351</v>
      </c>
      <c r="O39" s="210"/>
      <c r="P39" s="210"/>
      <c r="Q39" s="117"/>
      <c r="R39" s="117" t="s">
        <v>352</v>
      </c>
      <c r="S39" s="210" t="s">
        <v>353</v>
      </c>
      <c r="T39" s="210"/>
      <c r="U39" s="210"/>
      <c r="V39" s="110"/>
    </row>
    <row r="40" spans="1:22" ht="15" customHeight="1">
      <c r="A40" s="110"/>
      <c r="B40" s="118"/>
      <c r="C40" s="118" t="s">
        <v>189</v>
      </c>
      <c r="D40" s="207" t="s">
        <v>190</v>
      </c>
      <c r="E40" s="207"/>
      <c r="F40" s="207"/>
      <c r="G40" s="207"/>
      <c r="H40" s="208" t="s">
        <v>348</v>
      </c>
      <c r="I40" s="208"/>
      <c r="J40" s="208" t="s">
        <v>349</v>
      </c>
      <c r="K40" s="208"/>
      <c r="L40" s="208" t="s">
        <v>350</v>
      </c>
      <c r="M40" s="208"/>
      <c r="N40" s="208" t="s">
        <v>351</v>
      </c>
      <c r="O40" s="208"/>
      <c r="P40" s="208"/>
      <c r="Q40" s="119"/>
      <c r="R40" s="119" t="s">
        <v>352</v>
      </c>
      <c r="S40" s="208" t="s">
        <v>353</v>
      </c>
      <c r="T40" s="208"/>
      <c r="U40" s="208"/>
      <c r="V40" s="110"/>
    </row>
    <row r="41" spans="1:22" ht="15" hidden="1" customHeight="1">
      <c r="A41" s="110"/>
      <c r="B41" s="120" t="s">
        <v>354</v>
      </c>
      <c r="C41" s="120" t="s">
        <v>237</v>
      </c>
      <c r="D41" s="211" t="s">
        <v>355</v>
      </c>
      <c r="E41" s="211"/>
      <c r="F41" s="211"/>
      <c r="G41" s="211"/>
      <c r="H41" s="212" t="s">
        <v>348</v>
      </c>
      <c r="I41" s="212"/>
      <c r="J41" s="212" t="s">
        <v>349</v>
      </c>
      <c r="K41" s="212"/>
      <c r="L41" s="212" t="s">
        <v>350</v>
      </c>
      <c r="M41" s="212"/>
      <c r="N41" s="212" t="s">
        <v>351</v>
      </c>
      <c r="O41" s="212"/>
      <c r="P41" s="212"/>
      <c r="Q41" s="121"/>
      <c r="R41" s="121" t="s">
        <v>352</v>
      </c>
      <c r="S41" s="212" t="s">
        <v>353</v>
      </c>
      <c r="T41" s="212"/>
      <c r="U41" s="212"/>
      <c r="V41" s="110"/>
    </row>
    <row r="42" spans="1:22" ht="12.95" customHeight="1">
      <c r="A42" s="110"/>
      <c r="B42" s="203" t="s">
        <v>356</v>
      </c>
      <c r="C42" s="203"/>
      <c r="D42" s="203"/>
      <c r="E42" s="203"/>
      <c r="F42" s="203"/>
      <c r="G42" s="203"/>
      <c r="H42" s="204" t="s">
        <v>357</v>
      </c>
      <c r="I42" s="204"/>
      <c r="J42" s="204" t="s">
        <v>358</v>
      </c>
      <c r="K42" s="204"/>
      <c r="L42" s="204" t="s">
        <v>359</v>
      </c>
      <c r="M42" s="204"/>
      <c r="N42" s="204" t="s">
        <v>360</v>
      </c>
      <c r="O42" s="204"/>
      <c r="P42" s="204"/>
      <c r="Q42" s="116"/>
      <c r="R42" s="116" t="s">
        <v>361</v>
      </c>
      <c r="S42" s="204" t="s">
        <v>362</v>
      </c>
      <c r="T42" s="204"/>
      <c r="U42" s="204"/>
      <c r="V42" s="110"/>
    </row>
    <row r="43" spans="1:22" ht="12.95" customHeight="1">
      <c r="A43" s="110"/>
      <c r="B43" s="209" t="s">
        <v>363</v>
      </c>
      <c r="C43" s="209"/>
      <c r="D43" s="209"/>
      <c r="E43" s="209"/>
      <c r="F43" s="209"/>
      <c r="G43" s="209"/>
      <c r="H43" s="210" t="s">
        <v>357</v>
      </c>
      <c r="I43" s="210"/>
      <c r="J43" s="210" t="s">
        <v>358</v>
      </c>
      <c r="K43" s="210"/>
      <c r="L43" s="210" t="s">
        <v>359</v>
      </c>
      <c r="M43" s="210"/>
      <c r="N43" s="210" t="s">
        <v>360</v>
      </c>
      <c r="O43" s="210"/>
      <c r="P43" s="210"/>
      <c r="Q43" s="117"/>
      <c r="R43" s="117" t="s">
        <v>361</v>
      </c>
      <c r="S43" s="210" t="s">
        <v>362</v>
      </c>
      <c r="T43" s="210"/>
      <c r="U43" s="210"/>
      <c r="V43" s="110"/>
    </row>
    <row r="44" spans="1:22" ht="15" customHeight="1">
      <c r="A44" s="110"/>
      <c r="B44" s="118"/>
      <c r="C44" s="118" t="s">
        <v>364</v>
      </c>
      <c r="D44" s="207" t="s">
        <v>365</v>
      </c>
      <c r="E44" s="207"/>
      <c r="F44" s="207"/>
      <c r="G44" s="207"/>
      <c r="H44" s="208" t="s">
        <v>366</v>
      </c>
      <c r="I44" s="208"/>
      <c r="J44" s="208" t="s">
        <v>367</v>
      </c>
      <c r="K44" s="208"/>
      <c r="L44" s="208" t="s">
        <v>368</v>
      </c>
      <c r="M44" s="208"/>
      <c r="N44" s="208" t="s">
        <v>369</v>
      </c>
      <c r="O44" s="208"/>
      <c r="P44" s="208"/>
      <c r="Q44" s="119"/>
      <c r="R44" s="119" t="s">
        <v>370</v>
      </c>
      <c r="S44" s="208" t="s">
        <v>371</v>
      </c>
      <c r="T44" s="208"/>
      <c r="U44" s="208"/>
      <c r="V44" s="110"/>
    </row>
    <row r="45" spans="1:22" ht="15" hidden="1" customHeight="1">
      <c r="A45" s="110"/>
      <c r="B45" s="120" t="s">
        <v>372</v>
      </c>
      <c r="C45" s="120" t="s">
        <v>373</v>
      </c>
      <c r="D45" s="211" t="s">
        <v>374</v>
      </c>
      <c r="E45" s="211"/>
      <c r="F45" s="211"/>
      <c r="G45" s="211"/>
      <c r="H45" s="212" t="s">
        <v>375</v>
      </c>
      <c r="I45" s="212"/>
      <c r="J45" s="212" t="s">
        <v>376</v>
      </c>
      <c r="K45" s="212"/>
      <c r="L45" s="212" t="s">
        <v>377</v>
      </c>
      <c r="M45" s="212"/>
      <c r="N45" s="212" t="s">
        <v>378</v>
      </c>
      <c r="O45" s="212"/>
      <c r="P45" s="212"/>
      <c r="Q45" s="121"/>
      <c r="R45" s="121" t="s">
        <v>379</v>
      </c>
      <c r="S45" s="212" t="s">
        <v>380</v>
      </c>
      <c r="T45" s="212"/>
      <c r="U45" s="212"/>
      <c r="V45" s="110"/>
    </row>
    <row r="46" spans="1:22" ht="15" hidden="1" customHeight="1">
      <c r="A46" s="110"/>
      <c r="B46" s="120" t="s">
        <v>381</v>
      </c>
      <c r="C46" s="120" t="s">
        <v>382</v>
      </c>
      <c r="D46" s="211" t="s">
        <v>383</v>
      </c>
      <c r="E46" s="211"/>
      <c r="F46" s="211"/>
      <c r="G46" s="211"/>
      <c r="H46" s="212" t="s">
        <v>384</v>
      </c>
      <c r="I46" s="212"/>
      <c r="J46" s="212" t="s">
        <v>385</v>
      </c>
      <c r="K46" s="212"/>
      <c r="L46" s="212" t="s">
        <v>386</v>
      </c>
      <c r="M46" s="212"/>
      <c r="N46" s="212" t="s">
        <v>387</v>
      </c>
      <c r="O46" s="212"/>
      <c r="P46" s="212"/>
      <c r="Q46" s="121"/>
      <c r="R46" s="121" t="s">
        <v>388</v>
      </c>
      <c r="S46" s="212" t="s">
        <v>389</v>
      </c>
      <c r="T46" s="212"/>
      <c r="U46" s="212"/>
      <c r="V46" s="110"/>
    </row>
    <row r="47" spans="1:22" ht="15" customHeight="1">
      <c r="A47" s="110"/>
      <c r="B47" s="118"/>
      <c r="C47" s="118" t="s">
        <v>189</v>
      </c>
      <c r="D47" s="207" t="s">
        <v>190</v>
      </c>
      <c r="E47" s="207"/>
      <c r="F47" s="207"/>
      <c r="G47" s="207"/>
      <c r="H47" s="208" t="s">
        <v>390</v>
      </c>
      <c r="I47" s="208"/>
      <c r="J47" s="208" t="s">
        <v>391</v>
      </c>
      <c r="K47" s="208"/>
      <c r="L47" s="208" t="s">
        <v>392</v>
      </c>
      <c r="M47" s="208"/>
      <c r="N47" s="208" t="s">
        <v>393</v>
      </c>
      <c r="O47" s="208"/>
      <c r="P47" s="208"/>
      <c r="Q47" s="119"/>
      <c r="R47" s="119" t="s">
        <v>394</v>
      </c>
      <c r="S47" s="208" t="s">
        <v>395</v>
      </c>
      <c r="T47" s="208"/>
      <c r="U47" s="208"/>
      <c r="V47" s="110"/>
    </row>
    <row r="48" spans="1:22" ht="15" hidden="1" customHeight="1">
      <c r="A48" s="110"/>
      <c r="B48" s="120" t="s">
        <v>396</v>
      </c>
      <c r="C48" s="120" t="s">
        <v>246</v>
      </c>
      <c r="D48" s="211" t="s">
        <v>247</v>
      </c>
      <c r="E48" s="211"/>
      <c r="F48" s="211"/>
      <c r="G48" s="211"/>
      <c r="H48" s="212" t="s">
        <v>390</v>
      </c>
      <c r="I48" s="212"/>
      <c r="J48" s="212" t="s">
        <v>391</v>
      </c>
      <c r="K48" s="212"/>
      <c r="L48" s="212" t="s">
        <v>392</v>
      </c>
      <c r="M48" s="212"/>
      <c r="N48" s="212" t="s">
        <v>393</v>
      </c>
      <c r="O48" s="212"/>
      <c r="P48" s="212"/>
      <c r="Q48" s="121"/>
      <c r="R48" s="121" t="s">
        <v>394</v>
      </c>
      <c r="S48" s="212" t="s">
        <v>395</v>
      </c>
      <c r="T48" s="212"/>
      <c r="U48" s="212"/>
      <c r="V48" s="110"/>
    </row>
    <row r="49" spans="1:22" ht="15" customHeight="1">
      <c r="A49" s="110"/>
      <c r="B49" s="118"/>
      <c r="C49" s="118" t="s">
        <v>254</v>
      </c>
      <c r="D49" s="207" t="s">
        <v>255</v>
      </c>
      <c r="E49" s="207"/>
      <c r="F49" s="207"/>
      <c r="G49" s="207"/>
      <c r="H49" s="208" t="s">
        <v>397</v>
      </c>
      <c r="I49" s="208"/>
      <c r="J49" s="208" t="s">
        <v>398</v>
      </c>
      <c r="K49" s="208"/>
      <c r="L49" s="208" t="s">
        <v>399</v>
      </c>
      <c r="M49" s="208"/>
      <c r="N49" s="208" t="s">
        <v>400</v>
      </c>
      <c r="O49" s="208"/>
      <c r="P49" s="208"/>
      <c r="Q49" s="119"/>
      <c r="R49" s="119" t="s">
        <v>401</v>
      </c>
      <c r="S49" s="208" t="s">
        <v>402</v>
      </c>
      <c r="T49" s="208"/>
      <c r="U49" s="208"/>
      <c r="V49" s="110"/>
    </row>
    <row r="50" spans="1:22" ht="15" hidden="1" customHeight="1">
      <c r="A50" s="110"/>
      <c r="B50" s="120" t="s">
        <v>403</v>
      </c>
      <c r="C50" s="120" t="s">
        <v>263</v>
      </c>
      <c r="D50" s="211" t="s">
        <v>264</v>
      </c>
      <c r="E50" s="211"/>
      <c r="F50" s="211"/>
      <c r="G50" s="211"/>
      <c r="H50" s="212" t="s">
        <v>397</v>
      </c>
      <c r="I50" s="212"/>
      <c r="J50" s="212" t="s">
        <v>398</v>
      </c>
      <c r="K50" s="212"/>
      <c r="L50" s="212" t="s">
        <v>399</v>
      </c>
      <c r="M50" s="212"/>
      <c r="N50" s="212" t="s">
        <v>400</v>
      </c>
      <c r="O50" s="212"/>
      <c r="P50" s="212"/>
      <c r="Q50" s="121"/>
      <c r="R50" s="121" t="s">
        <v>401</v>
      </c>
      <c r="S50" s="212" t="s">
        <v>402</v>
      </c>
      <c r="T50" s="212"/>
      <c r="U50" s="212"/>
      <c r="V50" s="110"/>
    </row>
    <row r="51" spans="1:22" ht="24" customHeight="1">
      <c r="A51" s="110"/>
      <c r="B51" s="203" t="s">
        <v>404</v>
      </c>
      <c r="C51" s="203"/>
      <c r="D51" s="203"/>
      <c r="E51" s="203"/>
      <c r="F51" s="203"/>
      <c r="G51" s="203"/>
      <c r="H51" s="204" t="s">
        <v>405</v>
      </c>
      <c r="I51" s="204"/>
      <c r="J51" s="204" t="s">
        <v>406</v>
      </c>
      <c r="K51" s="204"/>
      <c r="L51" s="204" t="s">
        <v>407</v>
      </c>
      <c r="M51" s="204"/>
      <c r="N51" s="204" t="s">
        <v>408</v>
      </c>
      <c r="O51" s="204"/>
      <c r="P51" s="204"/>
      <c r="Q51" s="116"/>
      <c r="R51" s="116" t="s">
        <v>409</v>
      </c>
      <c r="S51" s="204" t="s">
        <v>410</v>
      </c>
      <c r="T51" s="204"/>
      <c r="U51" s="204"/>
      <c r="V51" s="110"/>
    </row>
    <row r="52" spans="1:22" ht="12.95" customHeight="1">
      <c r="A52" s="110"/>
      <c r="B52" s="209" t="s">
        <v>363</v>
      </c>
      <c r="C52" s="209"/>
      <c r="D52" s="209"/>
      <c r="E52" s="209"/>
      <c r="F52" s="209"/>
      <c r="G52" s="209"/>
      <c r="H52" s="210" t="s">
        <v>405</v>
      </c>
      <c r="I52" s="210"/>
      <c r="J52" s="210" t="s">
        <v>406</v>
      </c>
      <c r="K52" s="210"/>
      <c r="L52" s="210" t="s">
        <v>407</v>
      </c>
      <c r="M52" s="210"/>
      <c r="N52" s="210" t="s">
        <v>408</v>
      </c>
      <c r="O52" s="210"/>
      <c r="P52" s="210"/>
      <c r="Q52" s="117"/>
      <c r="R52" s="117" t="s">
        <v>409</v>
      </c>
      <c r="S52" s="210" t="s">
        <v>410</v>
      </c>
      <c r="T52" s="210"/>
      <c r="U52" s="210"/>
      <c r="V52" s="110"/>
    </row>
    <row r="53" spans="1:22" ht="15" customHeight="1">
      <c r="A53" s="110"/>
      <c r="B53" s="118"/>
      <c r="C53" s="118" t="s">
        <v>364</v>
      </c>
      <c r="D53" s="207" t="s">
        <v>365</v>
      </c>
      <c r="E53" s="207"/>
      <c r="F53" s="207"/>
      <c r="G53" s="207"/>
      <c r="H53" s="208" t="s">
        <v>411</v>
      </c>
      <c r="I53" s="208"/>
      <c r="J53" s="208" t="s">
        <v>412</v>
      </c>
      <c r="K53" s="208"/>
      <c r="L53" s="208" t="s">
        <v>413</v>
      </c>
      <c r="M53" s="208"/>
      <c r="N53" s="208" t="s">
        <v>414</v>
      </c>
      <c r="O53" s="208"/>
      <c r="P53" s="208"/>
      <c r="Q53" s="119"/>
      <c r="R53" s="119" t="s">
        <v>415</v>
      </c>
      <c r="S53" s="208" t="s">
        <v>416</v>
      </c>
      <c r="T53" s="208"/>
      <c r="U53" s="208"/>
      <c r="V53" s="110"/>
    </row>
    <row r="54" spans="1:22" ht="15" hidden="1" customHeight="1">
      <c r="A54" s="110"/>
      <c r="B54" s="120" t="s">
        <v>417</v>
      </c>
      <c r="C54" s="120" t="s">
        <v>418</v>
      </c>
      <c r="D54" s="211" t="s">
        <v>419</v>
      </c>
      <c r="E54" s="211"/>
      <c r="F54" s="211"/>
      <c r="G54" s="211"/>
      <c r="H54" s="212" t="s">
        <v>411</v>
      </c>
      <c r="I54" s="212"/>
      <c r="J54" s="212" t="s">
        <v>412</v>
      </c>
      <c r="K54" s="212"/>
      <c r="L54" s="212" t="s">
        <v>413</v>
      </c>
      <c r="M54" s="212"/>
      <c r="N54" s="212" t="s">
        <v>414</v>
      </c>
      <c r="O54" s="212"/>
      <c r="P54" s="212"/>
      <c r="Q54" s="121"/>
      <c r="R54" s="121" t="s">
        <v>415</v>
      </c>
      <c r="S54" s="212" t="s">
        <v>416</v>
      </c>
      <c r="T54" s="212"/>
      <c r="U54" s="212"/>
      <c r="V54" s="110"/>
    </row>
    <row r="55" spans="1:22" ht="15" customHeight="1">
      <c r="A55" s="110"/>
      <c r="B55" s="118"/>
      <c r="C55" s="118" t="s">
        <v>189</v>
      </c>
      <c r="D55" s="207" t="s">
        <v>190</v>
      </c>
      <c r="E55" s="207"/>
      <c r="F55" s="207"/>
      <c r="G55" s="207"/>
      <c r="H55" s="208" t="s">
        <v>420</v>
      </c>
      <c r="I55" s="208"/>
      <c r="J55" s="208" t="s">
        <v>421</v>
      </c>
      <c r="K55" s="208"/>
      <c r="L55" s="208" t="s">
        <v>422</v>
      </c>
      <c r="M55" s="208"/>
      <c r="N55" s="208" t="s">
        <v>423</v>
      </c>
      <c r="O55" s="208"/>
      <c r="P55" s="208"/>
      <c r="Q55" s="119"/>
      <c r="R55" s="119" t="s">
        <v>424</v>
      </c>
      <c r="S55" s="208" t="s">
        <v>425</v>
      </c>
      <c r="T55" s="208"/>
      <c r="U55" s="208"/>
      <c r="V55" s="110"/>
    </row>
    <row r="56" spans="1:22" ht="15" hidden="1" customHeight="1">
      <c r="A56" s="110"/>
      <c r="B56" s="120" t="s">
        <v>426</v>
      </c>
      <c r="C56" s="120" t="s">
        <v>192</v>
      </c>
      <c r="D56" s="211" t="s">
        <v>193</v>
      </c>
      <c r="E56" s="211"/>
      <c r="F56" s="211"/>
      <c r="G56" s="211"/>
      <c r="H56" s="212" t="s">
        <v>420</v>
      </c>
      <c r="I56" s="212"/>
      <c r="J56" s="212" t="s">
        <v>421</v>
      </c>
      <c r="K56" s="212"/>
      <c r="L56" s="212" t="s">
        <v>422</v>
      </c>
      <c r="M56" s="212"/>
      <c r="N56" s="212" t="s">
        <v>423</v>
      </c>
      <c r="O56" s="212"/>
      <c r="P56" s="212"/>
      <c r="Q56" s="121"/>
      <c r="R56" s="121" t="s">
        <v>424</v>
      </c>
      <c r="S56" s="212" t="s">
        <v>425</v>
      </c>
      <c r="T56" s="212"/>
      <c r="U56" s="212"/>
      <c r="V56" s="110"/>
    </row>
    <row r="57" spans="1:22" ht="12.95" customHeight="1">
      <c r="A57" s="110"/>
      <c r="B57" s="205" t="s">
        <v>427</v>
      </c>
      <c r="C57" s="205"/>
      <c r="D57" s="205"/>
      <c r="E57" s="205"/>
      <c r="F57" s="205"/>
      <c r="G57" s="205"/>
      <c r="H57" s="206" t="s">
        <v>428</v>
      </c>
      <c r="I57" s="206"/>
      <c r="J57" s="206" t="s">
        <v>429</v>
      </c>
      <c r="K57" s="206"/>
      <c r="L57" s="206" t="s">
        <v>430</v>
      </c>
      <c r="M57" s="206"/>
      <c r="N57" s="206" t="s">
        <v>431</v>
      </c>
      <c r="O57" s="206"/>
      <c r="P57" s="206"/>
      <c r="Q57" s="115"/>
      <c r="R57" s="115" t="s">
        <v>432</v>
      </c>
      <c r="S57" s="206" t="s">
        <v>433</v>
      </c>
      <c r="T57" s="206"/>
      <c r="U57" s="206"/>
      <c r="V57" s="110"/>
    </row>
    <row r="58" spans="1:22" ht="12.95" customHeight="1">
      <c r="A58" s="110"/>
      <c r="B58" s="203" t="s">
        <v>434</v>
      </c>
      <c r="C58" s="203"/>
      <c r="D58" s="203"/>
      <c r="E58" s="203"/>
      <c r="F58" s="203"/>
      <c r="G58" s="203"/>
      <c r="H58" s="204" t="s">
        <v>435</v>
      </c>
      <c r="I58" s="204"/>
      <c r="J58" s="204" t="s">
        <v>436</v>
      </c>
      <c r="K58" s="204"/>
      <c r="L58" s="204" t="s">
        <v>437</v>
      </c>
      <c r="M58" s="204"/>
      <c r="N58" s="204" t="s">
        <v>438</v>
      </c>
      <c r="O58" s="204"/>
      <c r="P58" s="204"/>
      <c r="Q58" s="116"/>
      <c r="R58" s="116" t="s">
        <v>439</v>
      </c>
      <c r="S58" s="204" t="s">
        <v>440</v>
      </c>
      <c r="T58" s="204"/>
      <c r="U58" s="204"/>
      <c r="V58" s="110"/>
    </row>
    <row r="59" spans="1:22" ht="12.95" customHeight="1">
      <c r="A59" s="110"/>
      <c r="B59" s="209" t="s">
        <v>441</v>
      </c>
      <c r="C59" s="209"/>
      <c r="D59" s="209"/>
      <c r="E59" s="209"/>
      <c r="F59" s="209"/>
      <c r="G59" s="209"/>
      <c r="H59" s="210" t="s">
        <v>435</v>
      </c>
      <c r="I59" s="210"/>
      <c r="J59" s="210" t="s">
        <v>436</v>
      </c>
      <c r="K59" s="210"/>
      <c r="L59" s="210" t="s">
        <v>437</v>
      </c>
      <c r="M59" s="210"/>
      <c r="N59" s="210" t="s">
        <v>438</v>
      </c>
      <c r="O59" s="210"/>
      <c r="P59" s="210"/>
      <c r="Q59" s="117"/>
      <c r="R59" s="117" t="s">
        <v>439</v>
      </c>
      <c r="S59" s="210" t="s">
        <v>440</v>
      </c>
      <c r="T59" s="210"/>
      <c r="U59" s="210"/>
      <c r="V59" s="110"/>
    </row>
    <row r="60" spans="1:22" ht="15" customHeight="1">
      <c r="A60" s="110"/>
      <c r="B60" s="118"/>
      <c r="C60" s="118" t="s">
        <v>189</v>
      </c>
      <c r="D60" s="207" t="s">
        <v>190</v>
      </c>
      <c r="E60" s="207"/>
      <c r="F60" s="207"/>
      <c r="G60" s="207"/>
      <c r="H60" s="208" t="s">
        <v>442</v>
      </c>
      <c r="I60" s="208"/>
      <c r="J60" s="208" t="s">
        <v>443</v>
      </c>
      <c r="K60" s="208"/>
      <c r="L60" s="208" t="s">
        <v>444</v>
      </c>
      <c r="M60" s="208"/>
      <c r="N60" s="208" t="s">
        <v>445</v>
      </c>
      <c r="O60" s="208"/>
      <c r="P60" s="208"/>
      <c r="Q60" s="119"/>
      <c r="R60" s="119" t="s">
        <v>446</v>
      </c>
      <c r="S60" s="208" t="s">
        <v>447</v>
      </c>
      <c r="T60" s="208"/>
      <c r="U60" s="208"/>
      <c r="V60" s="110"/>
    </row>
    <row r="61" spans="1:22" s="111" customFormat="1" ht="15" hidden="1" customHeight="1">
      <c r="A61" s="110"/>
      <c r="B61" s="120" t="s">
        <v>448</v>
      </c>
      <c r="C61" s="120" t="s">
        <v>201</v>
      </c>
      <c r="D61" s="211" t="s">
        <v>202</v>
      </c>
      <c r="E61" s="211"/>
      <c r="F61" s="211"/>
      <c r="G61" s="211"/>
      <c r="H61" s="212" t="s">
        <v>449</v>
      </c>
      <c r="I61" s="212"/>
      <c r="J61" s="212" t="s">
        <v>450</v>
      </c>
      <c r="K61" s="212"/>
      <c r="L61" s="212" t="s">
        <v>442</v>
      </c>
      <c r="M61" s="212"/>
      <c r="N61" s="212" t="s">
        <v>443</v>
      </c>
      <c r="O61" s="212"/>
      <c r="P61" s="212"/>
      <c r="Q61" s="121"/>
      <c r="R61" s="121" t="s">
        <v>451</v>
      </c>
      <c r="S61" s="212" t="s">
        <v>452</v>
      </c>
      <c r="T61" s="212"/>
      <c r="U61" s="212"/>
      <c r="V61" s="110"/>
    </row>
    <row r="62" spans="1:22" ht="0.95" hidden="1" customHeight="1">
      <c r="A62" s="110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110"/>
    </row>
    <row r="63" spans="1:22" ht="15" hidden="1" customHeight="1">
      <c r="A63" s="110"/>
      <c r="B63" s="120" t="s">
        <v>453</v>
      </c>
      <c r="C63" s="120" t="s">
        <v>237</v>
      </c>
      <c r="D63" s="211" t="s">
        <v>238</v>
      </c>
      <c r="E63" s="211"/>
      <c r="F63" s="211"/>
      <c r="G63" s="211"/>
      <c r="H63" s="212" t="s">
        <v>194</v>
      </c>
      <c r="I63" s="212"/>
      <c r="J63" s="212" t="s">
        <v>195</v>
      </c>
      <c r="K63" s="212"/>
      <c r="L63" s="212" t="s">
        <v>196</v>
      </c>
      <c r="M63" s="212"/>
      <c r="N63" s="212" t="s">
        <v>197</v>
      </c>
      <c r="O63" s="212"/>
      <c r="P63" s="212"/>
      <c r="Q63" s="121"/>
      <c r="R63" s="121" t="s">
        <v>198</v>
      </c>
      <c r="S63" s="212" t="s">
        <v>199</v>
      </c>
      <c r="T63" s="212"/>
      <c r="U63" s="212"/>
      <c r="V63" s="110"/>
    </row>
    <row r="64" spans="1:22" ht="15" hidden="1" customHeight="1">
      <c r="A64" s="110"/>
      <c r="B64" s="120" t="s">
        <v>454</v>
      </c>
      <c r="C64" s="120" t="s">
        <v>246</v>
      </c>
      <c r="D64" s="211" t="s">
        <v>247</v>
      </c>
      <c r="E64" s="211"/>
      <c r="F64" s="211"/>
      <c r="G64" s="211"/>
      <c r="H64" s="212" t="s">
        <v>194</v>
      </c>
      <c r="I64" s="212"/>
      <c r="J64" s="212" t="s">
        <v>195</v>
      </c>
      <c r="K64" s="212"/>
      <c r="L64" s="212" t="s">
        <v>196</v>
      </c>
      <c r="M64" s="212"/>
      <c r="N64" s="212" t="s">
        <v>197</v>
      </c>
      <c r="O64" s="212"/>
      <c r="P64" s="212"/>
      <c r="Q64" s="121"/>
      <c r="R64" s="121" t="s">
        <v>198</v>
      </c>
      <c r="S64" s="212" t="s">
        <v>199</v>
      </c>
      <c r="T64" s="212"/>
      <c r="U64" s="212"/>
      <c r="V64" s="110"/>
    </row>
    <row r="65" spans="1:22" ht="15" customHeight="1">
      <c r="A65" s="110"/>
      <c r="B65" s="118"/>
      <c r="C65" s="118" t="s">
        <v>455</v>
      </c>
      <c r="D65" s="207" t="s">
        <v>456</v>
      </c>
      <c r="E65" s="207"/>
      <c r="F65" s="207"/>
      <c r="G65" s="207"/>
      <c r="H65" s="208" t="s">
        <v>194</v>
      </c>
      <c r="I65" s="208"/>
      <c r="J65" s="208" t="s">
        <v>195</v>
      </c>
      <c r="K65" s="208"/>
      <c r="L65" s="208" t="s">
        <v>196</v>
      </c>
      <c r="M65" s="208"/>
      <c r="N65" s="208" t="s">
        <v>197</v>
      </c>
      <c r="O65" s="208"/>
      <c r="P65" s="208"/>
      <c r="Q65" s="119"/>
      <c r="R65" s="119" t="s">
        <v>198</v>
      </c>
      <c r="S65" s="208" t="s">
        <v>199</v>
      </c>
      <c r="T65" s="208"/>
      <c r="U65" s="208"/>
      <c r="V65" s="110"/>
    </row>
    <row r="66" spans="1:22" ht="15" hidden="1" customHeight="1">
      <c r="A66" s="110"/>
      <c r="B66" s="120" t="s">
        <v>457</v>
      </c>
      <c r="C66" s="120" t="s">
        <v>458</v>
      </c>
      <c r="D66" s="211" t="s">
        <v>459</v>
      </c>
      <c r="E66" s="211"/>
      <c r="F66" s="211"/>
      <c r="G66" s="211"/>
      <c r="H66" s="212" t="s">
        <v>194</v>
      </c>
      <c r="I66" s="212"/>
      <c r="J66" s="212" t="s">
        <v>195</v>
      </c>
      <c r="K66" s="212"/>
      <c r="L66" s="212" t="s">
        <v>196</v>
      </c>
      <c r="M66" s="212"/>
      <c r="N66" s="212" t="s">
        <v>197</v>
      </c>
      <c r="O66" s="212"/>
      <c r="P66" s="212"/>
      <c r="Q66" s="121"/>
      <c r="R66" s="121" t="s">
        <v>198</v>
      </c>
      <c r="S66" s="212" t="s">
        <v>199</v>
      </c>
      <c r="T66" s="212"/>
      <c r="U66" s="212"/>
      <c r="V66" s="110"/>
    </row>
    <row r="67" spans="1:22" ht="12.95" customHeight="1">
      <c r="A67" s="110"/>
      <c r="B67" s="203" t="s">
        <v>460</v>
      </c>
      <c r="C67" s="203"/>
      <c r="D67" s="203"/>
      <c r="E67" s="203"/>
      <c r="F67" s="203"/>
      <c r="G67" s="203"/>
      <c r="H67" s="204" t="s">
        <v>461</v>
      </c>
      <c r="I67" s="204"/>
      <c r="J67" s="204" t="s">
        <v>462</v>
      </c>
      <c r="K67" s="204"/>
      <c r="L67" s="204" t="s">
        <v>461</v>
      </c>
      <c r="M67" s="204"/>
      <c r="N67" s="204" t="s">
        <v>462</v>
      </c>
      <c r="O67" s="204"/>
      <c r="P67" s="204"/>
      <c r="Q67" s="116"/>
      <c r="R67" s="116" t="s">
        <v>461</v>
      </c>
      <c r="S67" s="204" t="s">
        <v>462</v>
      </c>
      <c r="T67" s="204"/>
      <c r="U67" s="204"/>
      <c r="V67" s="110"/>
    </row>
    <row r="68" spans="1:22" ht="12.95" customHeight="1">
      <c r="A68" s="110"/>
      <c r="B68" s="209" t="s">
        <v>463</v>
      </c>
      <c r="C68" s="209"/>
      <c r="D68" s="209"/>
      <c r="E68" s="209"/>
      <c r="F68" s="209"/>
      <c r="G68" s="209"/>
      <c r="H68" s="210" t="s">
        <v>461</v>
      </c>
      <c r="I68" s="210"/>
      <c r="J68" s="210" t="s">
        <v>462</v>
      </c>
      <c r="K68" s="210"/>
      <c r="L68" s="210" t="s">
        <v>461</v>
      </c>
      <c r="M68" s="210"/>
      <c r="N68" s="210" t="s">
        <v>462</v>
      </c>
      <c r="O68" s="210"/>
      <c r="P68" s="210"/>
      <c r="Q68" s="117"/>
      <c r="R68" s="117" t="s">
        <v>461</v>
      </c>
      <c r="S68" s="210" t="s">
        <v>462</v>
      </c>
      <c r="T68" s="210"/>
      <c r="U68" s="210"/>
      <c r="V68" s="110"/>
    </row>
    <row r="69" spans="1:22" ht="15" customHeight="1">
      <c r="A69" s="110"/>
      <c r="B69" s="118"/>
      <c r="C69" s="118" t="s">
        <v>189</v>
      </c>
      <c r="D69" s="207" t="s">
        <v>190</v>
      </c>
      <c r="E69" s="207"/>
      <c r="F69" s="207"/>
      <c r="G69" s="207"/>
      <c r="H69" s="208" t="s">
        <v>461</v>
      </c>
      <c r="I69" s="208"/>
      <c r="J69" s="208" t="s">
        <v>462</v>
      </c>
      <c r="K69" s="208"/>
      <c r="L69" s="208" t="s">
        <v>461</v>
      </c>
      <c r="M69" s="208"/>
      <c r="N69" s="208" t="s">
        <v>462</v>
      </c>
      <c r="O69" s="208"/>
      <c r="P69" s="208"/>
      <c r="Q69" s="119"/>
      <c r="R69" s="119" t="s">
        <v>461</v>
      </c>
      <c r="S69" s="208" t="s">
        <v>462</v>
      </c>
      <c r="T69" s="208"/>
      <c r="U69" s="208"/>
      <c r="V69" s="110"/>
    </row>
    <row r="70" spans="1:22" ht="15" hidden="1" customHeight="1">
      <c r="A70" s="110"/>
      <c r="B70" s="120" t="s">
        <v>464</v>
      </c>
      <c r="C70" s="120" t="s">
        <v>192</v>
      </c>
      <c r="D70" s="211" t="s">
        <v>193</v>
      </c>
      <c r="E70" s="211"/>
      <c r="F70" s="211"/>
      <c r="G70" s="211"/>
      <c r="H70" s="212" t="s">
        <v>461</v>
      </c>
      <c r="I70" s="212"/>
      <c r="J70" s="212" t="s">
        <v>462</v>
      </c>
      <c r="K70" s="212"/>
      <c r="L70" s="212" t="s">
        <v>461</v>
      </c>
      <c r="M70" s="212"/>
      <c r="N70" s="212" t="s">
        <v>462</v>
      </c>
      <c r="O70" s="212"/>
      <c r="P70" s="212"/>
      <c r="Q70" s="121"/>
      <c r="R70" s="121" t="s">
        <v>461</v>
      </c>
      <c r="S70" s="212" t="s">
        <v>462</v>
      </c>
      <c r="T70" s="212"/>
      <c r="U70" s="212"/>
      <c r="V70" s="110"/>
    </row>
    <row r="71" spans="1:22" ht="21" customHeight="1">
      <c r="A71" s="110"/>
      <c r="B71" s="203" t="s">
        <v>465</v>
      </c>
      <c r="C71" s="203"/>
      <c r="D71" s="203"/>
      <c r="E71" s="203"/>
      <c r="F71" s="203"/>
      <c r="G71" s="203"/>
      <c r="H71" s="204" t="s">
        <v>466</v>
      </c>
      <c r="I71" s="204"/>
      <c r="J71" s="204" t="s">
        <v>467</v>
      </c>
      <c r="K71" s="204"/>
      <c r="L71" s="204" t="s">
        <v>468</v>
      </c>
      <c r="M71" s="204"/>
      <c r="N71" s="204" t="s">
        <v>469</v>
      </c>
      <c r="O71" s="204"/>
      <c r="P71" s="204"/>
      <c r="Q71" s="116"/>
      <c r="R71" s="116" t="s">
        <v>470</v>
      </c>
      <c r="S71" s="204" t="s">
        <v>471</v>
      </c>
      <c r="T71" s="204"/>
      <c r="U71" s="204"/>
      <c r="V71" s="110"/>
    </row>
    <row r="72" spans="1:22" ht="12.95" customHeight="1">
      <c r="A72" s="110"/>
      <c r="B72" s="209" t="s">
        <v>299</v>
      </c>
      <c r="C72" s="209"/>
      <c r="D72" s="209"/>
      <c r="E72" s="209"/>
      <c r="F72" s="209"/>
      <c r="G72" s="209"/>
      <c r="H72" s="210" t="s">
        <v>472</v>
      </c>
      <c r="I72" s="210"/>
      <c r="J72" s="210" t="s">
        <v>473</v>
      </c>
      <c r="K72" s="210"/>
      <c r="L72" s="210" t="s">
        <v>474</v>
      </c>
      <c r="M72" s="210"/>
      <c r="N72" s="210" t="s">
        <v>475</v>
      </c>
      <c r="O72" s="210"/>
      <c r="P72" s="210"/>
      <c r="Q72" s="117"/>
      <c r="R72" s="117" t="s">
        <v>476</v>
      </c>
      <c r="S72" s="210" t="s">
        <v>477</v>
      </c>
      <c r="T72" s="210"/>
      <c r="U72" s="210"/>
      <c r="V72" s="110"/>
    </row>
    <row r="73" spans="1:22" ht="15" customHeight="1">
      <c r="A73" s="110"/>
      <c r="B73" s="118"/>
      <c r="C73" s="118" t="s">
        <v>364</v>
      </c>
      <c r="D73" s="207" t="s">
        <v>365</v>
      </c>
      <c r="E73" s="207"/>
      <c r="F73" s="207"/>
      <c r="G73" s="207"/>
      <c r="H73" s="208" t="s">
        <v>472</v>
      </c>
      <c r="I73" s="208"/>
      <c r="J73" s="208" t="s">
        <v>473</v>
      </c>
      <c r="K73" s="208"/>
      <c r="L73" s="208" t="s">
        <v>474</v>
      </c>
      <c r="M73" s="208"/>
      <c r="N73" s="208" t="s">
        <v>475</v>
      </c>
      <c r="O73" s="208"/>
      <c r="P73" s="208"/>
      <c r="Q73" s="119"/>
      <c r="R73" s="119" t="s">
        <v>476</v>
      </c>
      <c r="S73" s="208" t="s">
        <v>477</v>
      </c>
      <c r="T73" s="208"/>
      <c r="U73" s="208"/>
      <c r="V73" s="110"/>
    </row>
    <row r="74" spans="1:22" ht="15" hidden="1" customHeight="1">
      <c r="A74" s="110"/>
      <c r="B74" s="120" t="s">
        <v>478</v>
      </c>
      <c r="C74" s="120" t="s">
        <v>373</v>
      </c>
      <c r="D74" s="211" t="s">
        <v>374</v>
      </c>
      <c r="E74" s="211"/>
      <c r="F74" s="211"/>
      <c r="G74" s="211"/>
      <c r="H74" s="212" t="s">
        <v>479</v>
      </c>
      <c r="I74" s="212"/>
      <c r="J74" s="212" t="s">
        <v>480</v>
      </c>
      <c r="K74" s="212"/>
      <c r="L74" s="212" t="s">
        <v>481</v>
      </c>
      <c r="M74" s="212"/>
      <c r="N74" s="212" t="s">
        <v>482</v>
      </c>
      <c r="O74" s="212"/>
      <c r="P74" s="212"/>
      <c r="Q74" s="121"/>
      <c r="R74" s="121" t="s">
        <v>483</v>
      </c>
      <c r="S74" s="212" t="s">
        <v>484</v>
      </c>
      <c r="T74" s="212"/>
      <c r="U74" s="212"/>
      <c r="V74" s="110"/>
    </row>
    <row r="75" spans="1:22" ht="15" hidden="1" customHeight="1">
      <c r="A75" s="110"/>
      <c r="B75" s="120" t="s">
        <v>485</v>
      </c>
      <c r="C75" s="120" t="s">
        <v>382</v>
      </c>
      <c r="D75" s="211" t="s">
        <v>383</v>
      </c>
      <c r="E75" s="211"/>
      <c r="F75" s="211"/>
      <c r="G75" s="211"/>
      <c r="H75" s="212" t="s">
        <v>486</v>
      </c>
      <c r="I75" s="212"/>
      <c r="J75" s="212" t="s">
        <v>487</v>
      </c>
      <c r="K75" s="212"/>
      <c r="L75" s="212" t="s">
        <v>488</v>
      </c>
      <c r="M75" s="212"/>
      <c r="N75" s="212" t="s">
        <v>489</v>
      </c>
      <c r="O75" s="212"/>
      <c r="P75" s="212"/>
      <c r="Q75" s="121"/>
      <c r="R75" s="121" t="s">
        <v>488</v>
      </c>
      <c r="S75" s="212" t="s">
        <v>489</v>
      </c>
      <c r="T75" s="212"/>
      <c r="U75" s="212"/>
      <c r="V75" s="110"/>
    </row>
    <row r="76" spans="1:22" ht="12.95" customHeight="1">
      <c r="A76" s="110"/>
      <c r="B76" s="209" t="s">
        <v>363</v>
      </c>
      <c r="C76" s="209"/>
      <c r="D76" s="209"/>
      <c r="E76" s="209"/>
      <c r="F76" s="209"/>
      <c r="G76" s="209"/>
      <c r="H76" s="210" t="s">
        <v>490</v>
      </c>
      <c r="I76" s="210"/>
      <c r="J76" s="210" t="s">
        <v>491</v>
      </c>
      <c r="K76" s="210"/>
      <c r="L76" s="210" t="s">
        <v>492</v>
      </c>
      <c r="M76" s="210"/>
      <c r="N76" s="210" t="s">
        <v>493</v>
      </c>
      <c r="O76" s="210"/>
      <c r="P76" s="210"/>
      <c r="Q76" s="117"/>
      <c r="R76" s="117" t="s">
        <v>494</v>
      </c>
      <c r="S76" s="210" t="s">
        <v>495</v>
      </c>
      <c r="T76" s="210"/>
      <c r="U76" s="210"/>
      <c r="V76" s="110"/>
    </row>
    <row r="77" spans="1:22" ht="15" customHeight="1">
      <c r="A77" s="110"/>
      <c r="B77" s="118"/>
      <c r="C77" s="118" t="s">
        <v>189</v>
      </c>
      <c r="D77" s="207" t="s">
        <v>190</v>
      </c>
      <c r="E77" s="207"/>
      <c r="F77" s="207"/>
      <c r="G77" s="207"/>
      <c r="H77" s="208" t="s">
        <v>496</v>
      </c>
      <c r="I77" s="208"/>
      <c r="J77" s="208" t="s">
        <v>497</v>
      </c>
      <c r="K77" s="208"/>
      <c r="L77" s="208" t="s">
        <v>498</v>
      </c>
      <c r="M77" s="208"/>
      <c r="N77" s="208" t="s">
        <v>499</v>
      </c>
      <c r="O77" s="208"/>
      <c r="P77" s="208"/>
      <c r="Q77" s="119"/>
      <c r="R77" s="119" t="s">
        <v>500</v>
      </c>
      <c r="S77" s="208" t="s">
        <v>501</v>
      </c>
      <c r="T77" s="208"/>
      <c r="U77" s="208"/>
      <c r="V77" s="110"/>
    </row>
    <row r="78" spans="1:22" ht="15" hidden="1" customHeight="1">
      <c r="A78" s="110"/>
      <c r="B78" s="120" t="s">
        <v>502</v>
      </c>
      <c r="C78" s="120" t="s">
        <v>192</v>
      </c>
      <c r="D78" s="211" t="s">
        <v>193</v>
      </c>
      <c r="E78" s="211"/>
      <c r="F78" s="211"/>
      <c r="G78" s="211"/>
      <c r="H78" s="212" t="s">
        <v>503</v>
      </c>
      <c r="I78" s="212"/>
      <c r="J78" s="212" t="s">
        <v>504</v>
      </c>
      <c r="K78" s="212"/>
      <c r="L78" s="212" t="s">
        <v>505</v>
      </c>
      <c r="M78" s="212"/>
      <c r="N78" s="212" t="s">
        <v>506</v>
      </c>
      <c r="O78" s="212"/>
      <c r="P78" s="212"/>
      <c r="Q78" s="121"/>
      <c r="R78" s="121" t="s">
        <v>507</v>
      </c>
      <c r="S78" s="212" t="s">
        <v>508</v>
      </c>
      <c r="T78" s="212"/>
      <c r="U78" s="212"/>
      <c r="V78" s="110"/>
    </row>
    <row r="79" spans="1:22" ht="15" hidden="1" customHeight="1">
      <c r="A79" s="110"/>
      <c r="B79" s="120" t="s">
        <v>509</v>
      </c>
      <c r="C79" s="120" t="s">
        <v>201</v>
      </c>
      <c r="D79" s="211" t="s">
        <v>510</v>
      </c>
      <c r="E79" s="211"/>
      <c r="F79" s="211"/>
      <c r="G79" s="211"/>
      <c r="H79" s="212" t="s">
        <v>511</v>
      </c>
      <c r="I79" s="212"/>
      <c r="J79" s="212" t="s">
        <v>512</v>
      </c>
      <c r="K79" s="212"/>
      <c r="L79" s="212" t="s">
        <v>513</v>
      </c>
      <c r="M79" s="212"/>
      <c r="N79" s="212" t="s">
        <v>514</v>
      </c>
      <c r="O79" s="212"/>
      <c r="P79" s="212"/>
      <c r="Q79" s="121"/>
      <c r="R79" s="121" t="s">
        <v>515</v>
      </c>
      <c r="S79" s="212" t="s">
        <v>516</v>
      </c>
      <c r="T79" s="212"/>
      <c r="U79" s="212"/>
      <c r="V79" s="110"/>
    </row>
    <row r="80" spans="1:22" ht="15" hidden="1" customHeight="1">
      <c r="A80" s="110"/>
      <c r="B80" s="120" t="s">
        <v>517</v>
      </c>
      <c r="C80" s="120" t="s">
        <v>237</v>
      </c>
      <c r="D80" s="211" t="s">
        <v>238</v>
      </c>
      <c r="E80" s="211"/>
      <c r="F80" s="211"/>
      <c r="G80" s="211"/>
      <c r="H80" s="212" t="s">
        <v>518</v>
      </c>
      <c r="I80" s="212"/>
      <c r="J80" s="212" t="s">
        <v>519</v>
      </c>
      <c r="K80" s="212"/>
      <c r="L80" s="212" t="s">
        <v>520</v>
      </c>
      <c r="M80" s="212"/>
      <c r="N80" s="212" t="s">
        <v>521</v>
      </c>
      <c r="O80" s="212"/>
      <c r="P80" s="212"/>
      <c r="Q80" s="121"/>
      <c r="R80" s="121" t="s">
        <v>522</v>
      </c>
      <c r="S80" s="212" t="s">
        <v>523</v>
      </c>
      <c r="T80" s="212"/>
      <c r="U80" s="212"/>
      <c r="V80" s="110"/>
    </row>
    <row r="81" spans="1:22" ht="15" hidden="1" customHeight="1">
      <c r="A81" s="110"/>
      <c r="B81" s="120" t="s">
        <v>524</v>
      </c>
      <c r="C81" s="120" t="s">
        <v>246</v>
      </c>
      <c r="D81" s="211" t="s">
        <v>247</v>
      </c>
      <c r="E81" s="211"/>
      <c r="F81" s="211"/>
      <c r="G81" s="211"/>
      <c r="H81" s="212" t="s">
        <v>272</v>
      </c>
      <c r="I81" s="212"/>
      <c r="J81" s="212" t="s">
        <v>273</v>
      </c>
      <c r="K81" s="212"/>
      <c r="L81" s="212" t="s">
        <v>274</v>
      </c>
      <c r="M81" s="212"/>
      <c r="N81" s="212" t="s">
        <v>275</v>
      </c>
      <c r="O81" s="212"/>
      <c r="P81" s="212"/>
      <c r="Q81" s="121"/>
      <c r="R81" s="121" t="s">
        <v>276</v>
      </c>
      <c r="S81" s="212" t="s">
        <v>277</v>
      </c>
      <c r="T81" s="212"/>
      <c r="U81" s="212"/>
      <c r="V81" s="110"/>
    </row>
    <row r="82" spans="1:22" ht="15" customHeight="1">
      <c r="A82" s="110"/>
      <c r="B82" s="118"/>
      <c r="C82" s="118" t="s">
        <v>525</v>
      </c>
      <c r="D82" s="207" t="s">
        <v>526</v>
      </c>
      <c r="E82" s="207"/>
      <c r="F82" s="207"/>
      <c r="G82" s="207"/>
      <c r="H82" s="208" t="s">
        <v>527</v>
      </c>
      <c r="I82" s="208"/>
      <c r="J82" s="208" t="s">
        <v>528</v>
      </c>
      <c r="K82" s="208"/>
      <c r="L82" s="208" t="s">
        <v>529</v>
      </c>
      <c r="M82" s="208"/>
      <c r="N82" s="208" t="s">
        <v>530</v>
      </c>
      <c r="O82" s="208"/>
      <c r="P82" s="208"/>
      <c r="Q82" s="119"/>
      <c r="R82" s="119" t="s">
        <v>531</v>
      </c>
      <c r="S82" s="208" t="s">
        <v>532</v>
      </c>
      <c r="T82" s="208"/>
      <c r="U82" s="208"/>
      <c r="V82" s="110"/>
    </row>
    <row r="83" spans="1:22" ht="15" hidden="1" customHeight="1">
      <c r="A83" s="110"/>
      <c r="B83" s="120" t="s">
        <v>533</v>
      </c>
      <c r="C83" s="120" t="s">
        <v>534</v>
      </c>
      <c r="D83" s="211" t="s">
        <v>535</v>
      </c>
      <c r="E83" s="211"/>
      <c r="F83" s="211"/>
      <c r="G83" s="211"/>
      <c r="H83" s="212" t="s">
        <v>527</v>
      </c>
      <c r="I83" s="212"/>
      <c r="J83" s="212" t="s">
        <v>528</v>
      </c>
      <c r="K83" s="212"/>
      <c r="L83" s="212" t="s">
        <v>529</v>
      </c>
      <c r="M83" s="212"/>
      <c r="N83" s="212" t="s">
        <v>530</v>
      </c>
      <c r="O83" s="212"/>
      <c r="P83" s="212"/>
      <c r="Q83" s="121"/>
      <c r="R83" s="121" t="s">
        <v>531</v>
      </c>
      <c r="S83" s="212" t="s">
        <v>532</v>
      </c>
      <c r="T83" s="212"/>
      <c r="U83" s="212"/>
      <c r="V83" s="110"/>
    </row>
    <row r="84" spans="1:22" ht="12.95" customHeight="1">
      <c r="A84" s="110"/>
      <c r="B84" s="209" t="s">
        <v>536</v>
      </c>
      <c r="C84" s="209"/>
      <c r="D84" s="209"/>
      <c r="E84" s="209"/>
      <c r="F84" s="209"/>
      <c r="G84" s="209"/>
      <c r="H84" s="210" t="s">
        <v>537</v>
      </c>
      <c r="I84" s="210"/>
      <c r="J84" s="210" t="s">
        <v>538</v>
      </c>
      <c r="K84" s="210"/>
      <c r="L84" s="210" t="s">
        <v>539</v>
      </c>
      <c r="M84" s="210"/>
      <c r="N84" s="210" t="s">
        <v>540</v>
      </c>
      <c r="O84" s="210"/>
      <c r="P84" s="210"/>
      <c r="Q84" s="117"/>
      <c r="R84" s="117" t="s">
        <v>541</v>
      </c>
      <c r="S84" s="210" t="s">
        <v>542</v>
      </c>
      <c r="T84" s="210"/>
      <c r="U84" s="210"/>
      <c r="V84" s="110"/>
    </row>
    <row r="85" spans="1:22" ht="15" customHeight="1">
      <c r="A85" s="110"/>
      <c r="B85" s="118"/>
      <c r="C85" s="118" t="s">
        <v>364</v>
      </c>
      <c r="D85" s="207" t="s">
        <v>365</v>
      </c>
      <c r="E85" s="207"/>
      <c r="F85" s="207"/>
      <c r="G85" s="207"/>
      <c r="H85" s="208" t="s">
        <v>543</v>
      </c>
      <c r="I85" s="208"/>
      <c r="J85" s="208" t="s">
        <v>544</v>
      </c>
      <c r="K85" s="208"/>
      <c r="L85" s="208" t="s">
        <v>313</v>
      </c>
      <c r="M85" s="208"/>
      <c r="N85" s="208" t="s">
        <v>314</v>
      </c>
      <c r="O85" s="208"/>
      <c r="P85" s="208"/>
      <c r="Q85" s="119"/>
      <c r="R85" s="119" t="s">
        <v>545</v>
      </c>
      <c r="S85" s="208" t="s">
        <v>546</v>
      </c>
      <c r="T85" s="208"/>
      <c r="U85" s="208"/>
      <c r="V85" s="110"/>
    </row>
    <row r="86" spans="1:22" ht="15" hidden="1" customHeight="1">
      <c r="A86" s="110"/>
      <c r="B86" s="120" t="s">
        <v>547</v>
      </c>
      <c r="C86" s="120" t="s">
        <v>373</v>
      </c>
      <c r="D86" s="211" t="s">
        <v>374</v>
      </c>
      <c r="E86" s="211"/>
      <c r="F86" s="211"/>
      <c r="G86" s="211"/>
      <c r="H86" s="212" t="s">
        <v>507</v>
      </c>
      <c r="I86" s="212"/>
      <c r="J86" s="212" t="s">
        <v>508</v>
      </c>
      <c r="K86" s="212"/>
      <c r="L86" s="212" t="s">
        <v>548</v>
      </c>
      <c r="M86" s="212"/>
      <c r="N86" s="212" t="s">
        <v>549</v>
      </c>
      <c r="O86" s="212"/>
      <c r="P86" s="212"/>
      <c r="Q86" s="121"/>
      <c r="R86" s="121" t="s">
        <v>550</v>
      </c>
      <c r="S86" s="212" t="s">
        <v>551</v>
      </c>
      <c r="T86" s="212"/>
      <c r="U86" s="212"/>
      <c r="V86" s="110"/>
    </row>
    <row r="87" spans="1:22" ht="15" hidden="1" customHeight="1">
      <c r="A87" s="110"/>
      <c r="B87" s="120" t="s">
        <v>552</v>
      </c>
      <c r="C87" s="120" t="s">
        <v>382</v>
      </c>
      <c r="D87" s="211" t="s">
        <v>383</v>
      </c>
      <c r="E87" s="211"/>
      <c r="F87" s="211"/>
      <c r="G87" s="211"/>
      <c r="H87" s="212" t="s">
        <v>553</v>
      </c>
      <c r="I87" s="212"/>
      <c r="J87" s="212" t="s">
        <v>554</v>
      </c>
      <c r="K87" s="212"/>
      <c r="L87" s="212" t="s">
        <v>553</v>
      </c>
      <c r="M87" s="212"/>
      <c r="N87" s="212" t="s">
        <v>554</v>
      </c>
      <c r="O87" s="212"/>
      <c r="P87" s="212"/>
      <c r="Q87" s="121"/>
      <c r="R87" s="121" t="s">
        <v>555</v>
      </c>
      <c r="S87" s="212" t="s">
        <v>556</v>
      </c>
      <c r="T87" s="212"/>
      <c r="U87" s="212"/>
      <c r="V87" s="110"/>
    </row>
    <row r="88" spans="1:22" ht="15" customHeight="1">
      <c r="A88" s="110"/>
      <c r="B88" s="118"/>
      <c r="C88" s="118" t="s">
        <v>189</v>
      </c>
      <c r="D88" s="207" t="s">
        <v>190</v>
      </c>
      <c r="E88" s="207"/>
      <c r="F88" s="207"/>
      <c r="G88" s="207"/>
      <c r="H88" s="208" t="s">
        <v>557</v>
      </c>
      <c r="I88" s="208"/>
      <c r="J88" s="208" t="s">
        <v>558</v>
      </c>
      <c r="K88" s="208"/>
      <c r="L88" s="208" t="s">
        <v>559</v>
      </c>
      <c r="M88" s="208"/>
      <c r="N88" s="208" t="s">
        <v>560</v>
      </c>
      <c r="O88" s="208"/>
      <c r="P88" s="208"/>
      <c r="Q88" s="119"/>
      <c r="R88" s="119" t="s">
        <v>561</v>
      </c>
      <c r="S88" s="208" t="s">
        <v>562</v>
      </c>
      <c r="T88" s="208"/>
      <c r="U88" s="208"/>
      <c r="V88" s="110"/>
    </row>
    <row r="89" spans="1:22" ht="15" hidden="1" customHeight="1">
      <c r="A89" s="110"/>
      <c r="B89" s="120" t="s">
        <v>563</v>
      </c>
      <c r="C89" s="120" t="s">
        <v>201</v>
      </c>
      <c r="D89" s="211" t="s">
        <v>202</v>
      </c>
      <c r="E89" s="211"/>
      <c r="F89" s="211"/>
      <c r="G89" s="211"/>
      <c r="H89" s="212" t="s">
        <v>564</v>
      </c>
      <c r="I89" s="212"/>
      <c r="J89" s="212" t="s">
        <v>565</v>
      </c>
      <c r="K89" s="212"/>
      <c r="L89" s="212" t="s">
        <v>566</v>
      </c>
      <c r="M89" s="212"/>
      <c r="N89" s="212" t="s">
        <v>567</v>
      </c>
      <c r="O89" s="212"/>
      <c r="P89" s="212"/>
      <c r="Q89" s="121"/>
      <c r="R89" s="121" t="s">
        <v>568</v>
      </c>
      <c r="S89" s="212" t="s">
        <v>569</v>
      </c>
      <c r="T89" s="212"/>
      <c r="U89" s="212"/>
      <c r="V89" s="110"/>
    </row>
    <row r="90" spans="1:22" ht="0.95" hidden="1" customHeight="1">
      <c r="A90" s="110"/>
      <c r="B90" s="213"/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110"/>
    </row>
    <row r="91" spans="1:22" ht="15" hidden="1" customHeight="1">
      <c r="A91" s="110"/>
      <c r="B91" s="120" t="s">
        <v>570</v>
      </c>
      <c r="C91" s="120" t="s">
        <v>237</v>
      </c>
      <c r="D91" s="211" t="s">
        <v>238</v>
      </c>
      <c r="E91" s="211"/>
      <c r="F91" s="211"/>
      <c r="G91" s="211"/>
      <c r="H91" s="212" t="s">
        <v>571</v>
      </c>
      <c r="I91" s="212"/>
      <c r="J91" s="212" t="s">
        <v>572</v>
      </c>
      <c r="K91" s="212"/>
      <c r="L91" s="212" t="s">
        <v>573</v>
      </c>
      <c r="M91" s="212"/>
      <c r="N91" s="212" t="s">
        <v>574</v>
      </c>
      <c r="O91" s="212"/>
      <c r="P91" s="212"/>
      <c r="Q91" s="121"/>
      <c r="R91" s="121" t="s">
        <v>575</v>
      </c>
      <c r="S91" s="212" t="s">
        <v>576</v>
      </c>
      <c r="T91" s="212"/>
      <c r="U91" s="212"/>
      <c r="V91" s="110"/>
    </row>
    <row r="92" spans="1:22" ht="15" hidden="1" customHeight="1">
      <c r="A92" s="110"/>
      <c r="B92" s="120" t="s">
        <v>577</v>
      </c>
      <c r="C92" s="120" t="s">
        <v>246</v>
      </c>
      <c r="D92" s="211" t="s">
        <v>247</v>
      </c>
      <c r="E92" s="211"/>
      <c r="F92" s="211"/>
      <c r="G92" s="211"/>
      <c r="H92" s="212" t="s">
        <v>272</v>
      </c>
      <c r="I92" s="212"/>
      <c r="J92" s="212" t="s">
        <v>273</v>
      </c>
      <c r="K92" s="212"/>
      <c r="L92" s="212" t="s">
        <v>274</v>
      </c>
      <c r="M92" s="212"/>
      <c r="N92" s="212" t="s">
        <v>275</v>
      </c>
      <c r="O92" s="212"/>
      <c r="P92" s="212"/>
      <c r="Q92" s="121"/>
      <c r="R92" s="121" t="s">
        <v>276</v>
      </c>
      <c r="S92" s="212" t="s">
        <v>277</v>
      </c>
      <c r="T92" s="212"/>
      <c r="U92" s="212"/>
      <c r="V92" s="110"/>
    </row>
    <row r="93" spans="1:22" ht="12.95" customHeight="1">
      <c r="A93" s="110"/>
      <c r="B93" s="203" t="s">
        <v>578</v>
      </c>
      <c r="C93" s="203"/>
      <c r="D93" s="203"/>
      <c r="E93" s="203"/>
      <c r="F93" s="203"/>
      <c r="G93" s="203"/>
      <c r="H93" s="204" t="s">
        <v>579</v>
      </c>
      <c r="I93" s="204"/>
      <c r="J93" s="204" t="s">
        <v>580</v>
      </c>
      <c r="K93" s="204"/>
      <c r="L93" s="204" t="s">
        <v>581</v>
      </c>
      <c r="M93" s="204"/>
      <c r="N93" s="204" t="s">
        <v>582</v>
      </c>
      <c r="O93" s="204"/>
      <c r="P93" s="204"/>
      <c r="Q93" s="116"/>
      <c r="R93" s="116" t="s">
        <v>583</v>
      </c>
      <c r="S93" s="204" t="s">
        <v>584</v>
      </c>
      <c r="T93" s="204"/>
      <c r="U93" s="204"/>
      <c r="V93" s="110"/>
    </row>
    <row r="94" spans="1:22" ht="12.95" customHeight="1">
      <c r="A94" s="110"/>
      <c r="B94" s="209" t="s">
        <v>585</v>
      </c>
      <c r="C94" s="209"/>
      <c r="D94" s="209"/>
      <c r="E94" s="209"/>
      <c r="F94" s="209"/>
      <c r="G94" s="209"/>
      <c r="H94" s="210" t="s">
        <v>586</v>
      </c>
      <c r="I94" s="210"/>
      <c r="J94" s="210" t="s">
        <v>587</v>
      </c>
      <c r="K94" s="210"/>
      <c r="L94" s="210" t="s">
        <v>588</v>
      </c>
      <c r="M94" s="210"/>
      <c r="N94" s="210" t="s">
        <v>589</v>
      </c>
      <c r="O94" s="210"/>
      <c r="P94" s="210"/>
      <c r="Q94" s="117"/>
      <c r="R94" s="117" t="s">
        <v>590</v>
      </c>
      <c r="S94" s="210" t="s">
        <v>591</v>
      </c>
      <c r="T94" s="210"/>
      <c r="U94" s="210"/>
      <c r="V94" s="110"/>
    </row>
    <row r="95" spans="1:22" ht="15" customHeight="1">
      <c r="A95" s="110"/>
      <c r="B95" s="118"/>
      <c r="C95" s="118" t="s">
        <v>364</v>
      </c>
      <c r="D95" s="207" t="s">
        <v>365</v>
      </c>
      <c r="E95" s="207"/>
      <c r="F95" s="207"/>
      <c r="G95" s="207"/>
      <c r="H95" s="208" t="s">
        <v>592</v>
      </c>
      <c r="I95" s="208"/>
      <c r="J95" s="208" t="s">
        <v>593</v>
      </c>
      <c r="K95" s="208"/>
      <c r="L95" s="208" t="s">
        <v>594</v>
      </c>
      <c r="M95" s="208"/>
      <c r="N95" s="208" t="s">
        <v>595</v>
      </c>
      <c r="O95" s="208"/>
      <c r="P95" s="208"/>
      <c r="Q95" s="119"/>
      <c r="R95" s="119" t="s">
        <v>596</v>
      </c>
      <c r="S95" s="208" t="s">
        <v>597</v>
      </c>
      <c r="T95" s="208"/>
      <c r="U95" s="208"/>
      <c r="V95" s="110"/>
    </row>
    <row r="96" spans="1:22" ht="15" hidden="1" customHeight="1">
      <c r="A96" s="110"/>
      <c r="B96" s="120" t="s">
        <v>598</v>
      </c>
      <c r="C96" s="120" t="s">
        <v>373</v>
      </c>
      <c r="D96" s="211" t="s">
        <v>374</v>
      </c>
      <c r="E96" s="211"/>
      <c r="F96" s="211"/>
      <c r="G96" s="211"/>
      <c r="H96" s="212" t="s">
        <v>599</v>
      </c>
      <c r="I96" s="212"/>
      <c r="J96" s="212" t="s">
        <v>600</v>
      </c>
      <c r="K96" s="212"/>
      <c r="L96" s="212" t="s">
        <v>601</v>
      </c>
      <c r="M96" s="212"/>
      <c r="N96" s="212" t="s">
        <v>602</v>
      </c>
      <c r="O96" s="212"/>
      <c r="P96" s="212"/>
      <c r="Q96" s="121"/>
      <c r="R96" s="121" t="s">
        <v>603</v>
      </c>
      <c r="S96" s="212" t="s">
        <v>604</v>
      </c>
      <c r="T96" s="212"/>
      <c r="U96" s="212"/>
      <c r="V96" s="110"/>
    </row>
    <row r="97" spans="1:22" ht="15" hidden="1" customHeight="1">
      <c r="A97" s="110"/>
      <c r="B97" s="120" t="s">
        <v>605</v>
      </c>
      <c r="C97" s="120" t="s">
        <v>418</v>
      </c>
      <c r="D97" s="211" t="s">
        <v>419</v>
      </c>
      <c r="E97" s="211"/>
      <c r="F97" s="211"/>
      <c r="G97" s="211"/>
      <c r="H97" s="212" t="s">
        <v>606</v>
      </c>
      <c r="I97" s="212"/>
      <c r="J97" s="212" t="s">
        <v>607</v>
      </c>
      <c r="K97" s="212"/>
      <c r="L97" s="212" t="s">
        <v>608</v>
      </c>
      <c r="M97" s="212"/>
      <c r="N97" s="212" t="s">
        <v>609</v>
      </c>
      <c r="O97" s="212"/>
      <c r="P97" s="212"/>
      <c r="Q97" s="121"/>
      <c r="R97" s="121" t="s">
        <v>610</v>
      </c>
      <c r="S97" s="212" t="s">
        <v>611</v>
      </c>
      <c r="T97" s="212"/>
      <c r="U97" s="212"/>
      <c r="V97" s="110"/>
    </row>
    <row r="98" spans="1:22" ht="15" hidden="1" customHeight="1">
      <c r="A98" s="110"/>
      <c r="B98" s="120" t="s">
        <v>612</v>
      </c>
      <c r="C98" s="120" t="s">
        <v>382</v>
      </c>
      <c r="D98" s="211" t="s">
        <v>383</v>
      </c>
      <c r="E98" s="211"/>
      <c r="F98" s="211"/>
      <c r="G98" s="211"/>
      <c r="H98" s="212" t="s">
        <v>613</v>
      </c>
      <c r="I98" s="212"/>
      <c r="J98" s="212" t="s">
        <v>614</v>
      </c>
      <c r="K98" s="212"/>
      <c r="L98" s="212" t="s">
        <v>615</v>
      </c>
      <c r="M98" s="212"/>
      <c r="N98" s="212" t="s">
        <v>616</v>
      </c>
      <c r="O98" s="212"/>
      <c r="P98" s="212"/>
      <c r="Q98" s="121"/>
      <c r="R98" s="121" t="s">
        <v>617</v>
      </c>
      <c r="S98" s="212" t="s">
        <v>618</v>
      </c>
      <c r="T98" s="212"/>
      <c r="U98" s="212"/>
      <c r="V98" s="110"/>
    </row>
    <row r="99" spans="1:22" ht="15" customHeight="1">
      <c r="A99" s="110"/>
      <c r="B99" s="118"/>
      <c r="C99" s="118" t="s">
        <v>189</v>
      </c>
      <c r="D99" s="207" t="s">
        <v>190</v>
      </c>
      <c r="E99" s="207"/>
      <c r="F99" s="207"/>
      <c r="G99" s="207"/>
      <c r="H99" s="208" t="s">
        <v>619</v>
      </c>
      <c r="I99" s="208"/>
      <c r="J99" s="208" t="s">
        <v>620</v>
      </c>
      <c r="K99" s="208"/>
      <c r="L99" s="208" t="s">
        <v>621</v>
      </c>
      <c r="M99" s="208"/>
      <c r="N99" s="208" t="s">
        <v>622</v>
      </c>
      <c r="O99" s="208"/>
      <c r="P99" s="208"/>
      <c r="Q99" s="119"/>
      <c r="R99" s="119" t="s">
        <v>623</v>
      </c>
      <c r="S99" s="208" t="s">
        <v>624</v>
      </c>
      <c r="T99" s="208"/>
      <c r="U99" s="208"/>
      <c r="V99" s="110"/>
    </row>
    <row r="100" spans="1:22" ht="15" hidden="1" customHeight="1">
      <c r="A100" s="110"/>
      <c r="B100" s="120" t="s">
        <v>625</v>
      </c>
      <c r="C100" s="120" t="s">
        <v>192</v>
      </c>
      <c r="D100" s="211" t="s">
        <v>193</v>
      </c>
      <c r="E100" s="211"/>
      <c r="F100" s="211"/>
      <c r="G100" s="211"/>
      <c r="H100" s="212" t="s">
        <v>619</v>
      </c>
      <c r="I100" s="212"/>
      <c r="J100" s="212" t="s">
        <v>620</v>
      </c>
      <c r="K100" s="212"/>
      <c r="L100" s="212" t="s">
        <v>621</v>
      </c>
      <c r="M100" s="212"/>
      <c r="N100" s="212" t="s">
        <v>622</v>
      </c>
      <c r="O100" s="212"/>
      <c r="P100" s="212"/>
      <c r="Q100" s="121"/>
      <c r="R100" s="121" t="s">
        <v>623</v>
      </c>
      <c r="S100" s="212" t="s">
        <v>624</v>
      </c>
      <c r="T100" s="212"/>
      <c r="U100" s="212"/>
      <c r="V100" s="110"/>
    </row>
    <row r="101" spans="1:22" ht="12.95" customHeight="1">
      <c r="A101" s="110"/>
      <c r="B101" s="209" t="s">
        <v>441</v>
      </c>
      <c r="C101" s="209"/>
      <c r="D101" s="209"/>
      <c r="E101" s="209"/>
      <c r="F101" s="209"/>
      <c r="G101" s="209"/>
      <c r="H101" s="210" t="s">
        <v>626</v>
      </c>
      <c r="I101" s="210"/>
      <c r="J101" s="210" t="s">
        <v>627</v>
      </c>
      <c r="K101" s="210"/>
      <c r="L101" s="210" t="s">
        <v>628</v>
      </c>
      <c r="M101" s="210"/>
      <c r="N101" s="210" t="s">
        <v>629</v>
      </c>
      <c r="O101" s="210"/>
      <c r="P101" s="210"/>
      <c r="Q101" s="117"/>
      <c r="R101" s="117" t="s">
        <v>630</v>
      </c>
      <c r="S101" s="210" t="s">
        <v>631</v>
      </c>
      <c r="T101" s="210"/>
      <c r="U101" s="210"/>
      <c r="V101" s="110"/>
    </row>
    <row r="102" spans="1:22" ht="15" customHeight="1">
      <c r="A102" s="110"/>
      <c r="B102" s="118"/>
      <c r="C102" s="118" t="s">
        <v>364</v>
      </c>
      <c r="D102" s="207" t="s">
        <v>365</v>
      </c>
      <c r="E102" s="207"/>
      <c r="F102" s="207"/>
      <c r="G102" s="207"/>
      <c r="H102" s="208" t="s">
        <v>632</v>
      </c>
      <c r="I102" s="208"/>
      <c r="J102" s="208" t="s">
        <v>633</v>
      </c>
      <c r="K102" s="208"/>
      <c r="L102" s="208" t="s">
        <v>634</v>
      </c>
      <c r="M102" s="208"/>
      <c r="N102" s="208" t="s">
        <v>635</v>
      </c>
      <c r="O102" s="208"/>
      <c r="P102" s="208"/>
      <c r="Q102" s="119"/>
      <c r="R102" s="119" t="s">
        <v>636</v>
      </c>
      <c r="S102" s="208" t="s">
        <v>637</v>
      </c>
      <c r="T102" s="208"/>
      <c r="U102" s="208"/>
      <c r="V102" s="110"/>
    </row>
    <row r="103" spans="1:22" ht="15" hidden="1" customHeight="1">
      <c r="A103" s="110"/>
      <c r="B103" s="120" t="s">
        <v>638</v>
      </c>
      <c r="C103" s="120" t="s">
        <v>373</v>
      </c>
      <c r="D103" s="211" t="s">
        <v>374</v>
      </c>
      <c r="E103" s="211"/>
      <c r="F103" s="211"/>
      <c r="G103" s="211"/>
      <c r="H103" s="212" t="s">
        <v>632</v>
      </c>
      <c r="I103" s="212"/>
      <c r="J103" s="212" t="s">
        <v>633</v>
      </c>
      <c r="K103" s="212"/>
      <c r="L103" s="212" t="s">
        <v>634</v>
      </c>
      <c r="M103" s="212"/>
      <c r="N103" s="212" t="s">
        <v>635</v>
      </c>
      <c r="O103" s="212"/>
      <c r="P103" s="212"/>
      <c r="Q103" s="121"/>
      <c r="R103" s="121" t="s">
        <v>636</v>
      </c>
      <c r="S103" s="212" t="s">
        <v>637</v>
      </c>
      <c r="T103" s="212"/>
      <c r="U103" s="212"/>
      <c r="V103" s="110"/>
    </row>
    <row r="104" spans="1:22" ht="15" customHeight="1">
      <c r="A104" s="110"/>
      <c r="B104" s="118"/>
      <c r="C104" s="118" t="s">
        <v>189</v>
      </c>
      <c r="D104" s="207" t="s">
        <v>190</v>
      </c>
      <c r="E104" s="207"/>
      <c r="F104" s="207"/>
      <c r="G104" s="207"/>
      <c r="H104" s="208" t="s">
        <v>639</v>
      </c>
      <c r="I104" s="208"/>
      <c r="J104" s="208" t="s">
        <v>640</v>
      </c>
      <c r="K104" s="208"/>
      <c r="L104" s="208" t="s">
        <v>641</v>
      </c>
      <c r="M104" s="208"/>
      <c r="N104" s="208" t="s">
        <v>642</v>
      </c>
      <c r="O104" s="208"/>
      <c r="P104" s="208"/>
      <c r="Q104" s="119"/>
      <c r="R104" s="119" t="s">
        <v>643</v>
      </c>
      <c r="S104" s="208" t="s">
        <v>644</v>
      </c>
      <c r="T104" s="208"/>
      <c r="U104" s="208"/>
      <c r="V104" s="110"/>
    </row>
    <row r="105" spans="1:22" ht="15" hidden="1" customHeight="1">
      <c r="A105" s="110"/>
      <c r="B105" s="120" t="s">
        <v>645</v>
      </c>
      <c r="C105" s="120" t="s">
        <v>201</v>
      </c>
      <c r="D105" s="211" t="s">
        <v>202</v>
      </c>
      <c r="E105" s="211"/>
      <c r="F105" s="211"/>
      <c r="G105" s="211"/>
      <c r="H105" s="212" t="s">
        <v>639</v>
      </c>
      <c r="I105" s="212"/>
      <c r="J105" s="212" t="s">
        <v>640</v>
      </c>
      <c r="K105" s="212"/>
      <c r="L105" s="212" t="s">
        <v>641</v>
      </c>
      <c r="M105" s="212"/>
      <c r="N105" s="212" t="s">
        <v>642</v>
      </c>
      <c r="O105" s="212"/>
      <c r="P105" s="212"/>
      <c r="Q105" s="121"/>
      <c r="R105" s="121" t="s">
        <v>643</v>
      </c>
      <c r="S105" s="212" t="s">
        <v>644</v>
      </c>
      <c r="T105" s="212"/>
      <c r="U105" s="212"/>
      <c r="V105" s="110"/>
    </row>
    <row r="106" spans="1:22" ht="12.95" customHeight="1">
      <c r="A106" s="110"/>
      <c r="B106" s="203" t="s">
        <v>646</v>
      </c>
      <c r="C106" s="203"/>
      <c r="D106" s="203"/>
      <c r="E106" s="203"/>
      <c r="F106" s="203"/>
      <c r="G106" s="203"/>
      <c r="H106" s="204" t="s">
        <v>647</v>
      </c>
      <c r="I106" s="204"/>
      <c r="J106" s="204" t="s">
        <v>648</v>
      </c>
      <c r="K106" s="204"/>
      <c r="L106" s="204" t="s">
        <v>649</v>
      </c>
      <c r="M106" s="204"/>
      <c r="N106" s="204" t="s">
        <v>649</v>
      </c>
      <c r="O106" s="204"/>
      <c r="P106" s="204"/>
      <c r="Q106" s="116"/>
      <c r="R106" s="116" t="s">
        <v>649</v>
      </c>
      <c r="S106" s="204" t="s">
        <v>649</v>
      </c>
      <c r="T106" s="204"/>
      <c r="U106" s="204"/>
      <c r="V106" s="110"/>
    </row>
    <row r="107" spans="1:22" ht="12.95" customHeight="1">
      <c r="A107" s="110"/>
      <c r="B107" s="209" t="s">
        <v>650</v>
      </c>
      <c r="C107" s="209"/>
      <c r="D107" s="209"/>
      <c r="E107" s="209"/>
      <c r="F107" s="209"/>
      <c r="G107" s="209"/>
      <c r="H107" s="210" t="s">
        <v>647</v>
      </c>
      <c r="I107" s="210"/>
      <c r="J107" s="210" t="s">
        <v>648</v>
      </c>
      <c r="K107" s="210"/>
      <c r="L107" s="210" t="s">
        <v>649</v>
      </c>
      <c r="M107" s="210"/>
      <c r="N107" s="210" t="s">
        <v>649</v>
      </c>
      <c r="O107" s="210"/>
      <c r="P107" s="210"/>
      <c r="Q107" s="117"/>
      <c r="R107" s="117" t="s">
        <v>649</v>
      </c>
      <c r="S107" s="210" t="s">
        <v>649</v>
      </c>
      <c r="T107" s="210"/>
      <c r="U107" s="210"/>
      <c r="V107" s="110"/>
    </row>
    <row r="108" spans="1:22" ht="15" customHeight="1">
      <c r="A108" s="110"/>
      <c r="B108" s="118"/>
      <c r="C108" s="118" t="s">
        <v>189</v>
      </c>
      <c r="D108" s="207" t="s">
        <v>190</v>
      </c>
      <c r="E108" s="207"/>
      <c r="F108" s="207"/>
      <c r="G108" s="207"/>
      <c r="H108" s="208" t="s">
        <v>647</v>
      </c>
      <c r="I108" s="208"/>
      <c r="J108" s="208" t="s">
        <v>648</v>
      </c>
      <c r="K108" s="208"/>
      <c r="L108" s="208" t="s">
        <v>649</v>
      </c>
      <c r="M108" s="208"/>
      <c r="N108" s="208" t="s">
        <v>649</v>
      </c>
      <c r="O108" s="208"/>
      <c r="P108" s="208"/>
      <c r="Q108" s="119"/>
      <c r="R108" s="119" t="s">
        <v>649</v>
      </c>
      <c r="S108" s="208" t="s">
        <v>649</v>
      </c>
      <c r="T108" s="208"/>
      <c r="U108" s="208"/>
      <c r="V108" s="110"/>
    </row>
    <row r="109" spans="1:22" ht="15" hidden="1" customHeight="1">
      <c r="A109" s="110"/>
      <c r="B109" s="120" t="s">
        <v>651</v>
      </c>
      <c r="C109" s="120" t="s">
        <v>192</v>
      </c>
      <c r="D109" s="211" t="s">
        <v>652</v>
      </c>
      <c r="E109" s="211"/>
      <c r="F109" s="211"/>
      <c r="G109" s="211"/>
      <c r="H109" s="212" t="s">
        <v>653</v>
      </c>
      <c r="I109" s="212"/>
      <c r="J109" s="212" t="s">
        <v>654</v>
      </c>
      <c r="K109" s="212"/>
      <c r="L109" s="212" t="s">
        <v>649</v>
      </c>
      <c r="M109" s="212"/>
      <c r="N109" s="212" t="s">
        <v>649</v>
      </c>
      <c r="O109" s="212"/>
      <c r="P109" s="212"/>
      <c r="Q109" s="121"/>
      <c r="R109" s="121" t="s">
        <v>649</v>
      </c>
      <c r="S109" s="212" t="s">
        <v>649</v>
      </c>
      <c r="T109" s="212"/>
      <c r="U109" s="212"/>
      <c r="V109" s="110"/>
    </row>
    <row r="110" spans="1:22" ht="15" hidden="1" customHeight="1">
      <c r="A110" s="110"/>
      <c r="B110" s="120" t="s">
        <v>655</v>
      </c>
      <c r="C110" s="120" t="s">
        <v>201</v>
      </c>
      <c r="D110" s="211" t="s">
        <v>202</v>
      </c>
      <c r="E110" s="211"/>
      <c r="F110" s="211"/>
      <c r="G110" s="211"/>
      <c r="H110" s="212" t="s">
        <v>653</v>
      </c>
      <c r="I110" s="212"/>
      <c r="J110" s="212" t="s">
        <v>654</v>
      </c>
      <c r="K110" s="212"/>
      <c r="L110" s="212" t="s">
        <v>649</v>
      </c>
      <c r="M110" s="212"/>
      <c r="N110" s="212" t="s">
        <v>649</v>
      </c>
      <c r="O110" s="212"/>
      <c r="P110" s="212"/>
      <c r="Q110" s="121"/>
      <c r="R110" s="121" t="s">
        <v>649</v>
      </c>
      <c r="S110" s="212" t="s">
        <v>649</v>
      </c>
      <c r="T110" s="212"/>
      <c r="U110" s="212"/>
      <c r="V110" s="110"/>
    </row>
    <row r="111" spans="1:22" ht="15" hidden="1" customHeight="1">
      <c r="A111" s="110"/>
      <c r="B111" s="120" t="s">
        <v>656</v>
      </c>
      <c r="C111" s="120" t="s">
        <v>237</v>
      </c>
      <c r="D111" s="211" t="s">
        <v>238</v>
      </c>
      <c r="E111" s="211"/>
      <c r="F111" s="211"/>
      <c r="G111" s="211"/>
      <c r="H111" s="212" t="s">
        <v>194</v>
      </c>
      <c r="I111" s="212"/>
      <c r="J111" s="212" t="s">
        <v>195</v>
      </c>
      <c r="K111" s="212"/>
      <c r="L111" s="212" t="s">
        <v>649</v>
      </c>
      <c r="M111" s="212"/>
      <c r="N111" s="212" t="s">
        <v>649</v>
      </c>
      <c r="O111" s="212"/>
      <c r="P111" s="212"/>
      <c r="Q111" s="121"/>
      <c r="R111" s="121" t="s">
        <v>649</v>
      </c>
      <c r="S111" s="212" t="s">
        <v>649</v>
      </c>
      <c r="T111" s="212"/>
      <c r="U111" s="212"/>
      <c r="V111" s="110"/>
    </row>
    <row r="112" spans="1:22" ht="15" hidden="1" customHeight="1">
      <c r="A112" s="110"/>
      <c r="B112" s="120" t="s">
        <v>657</v>
      </c>
      <c r="C112" s="120" t="s">
        <v>246</v>
      </c>
      <c r="D112" s="211" t="s">
        <v>247</v>
      </c>
      <c r="E112" s="211"/>
      <c r="F112" s="211"/>
      <c r="G112" s="211"/>
      <c r="H112" s="212" t="s">
        <v>203</v>
      </c>
      <c r="I112" s="212"/>
      <c r="J112" s="212" t="s">
        <v>204</v>
      </c>
      <c r="K112" s="212"/>
      <c r="L112" s="212" t="s">
        <v>649</v>
      </c>
      <c r="M112" s="212"/>
      <c r="N112" s="212" t="s">
        <v>649</v>
      </c>
      <c r="O112" s="212"/>
      <c r="P112" s="212"/>
      <c r="Q112" s="121"/>
      <c r="R112" s="121" t="s">
        <v>649</v>
      </c>
      <c r="S112" s="212" t="s">
        <v>649</v>
      </c>
      <c r="T112" s="212"/>
      <c r="U112" s="212"/>
      <c r="V112" s="110"/>
    </row>
    <row r="113" spans="1:22" ht="12.95" customHeight="1">
      <c r="A113" s="110"/>
      <c r="B113" s="203" t="s">
        <v>658</v>
      </c>
      <c r="C113" s="203"/>
      <c r="D113" s="203"/>
      <c r="E113" s="203"/>
      <c r="F113" s="203"/>
      <c r="G113" s="203"/>
      <c r="H113" s="204" t="s">
        <v>649</v>
      </c>
      <c r="I113" s="204"/>
      <c r="J113" s="204" t="s">
        <v>649</v>
      </c>
      <c r="K113" s="204"/>
      <c r="L113" s="204" t="s">
        <v>649</v>
      </c>
      <c r="M113" s="204"/>
      <c r="N113" s="204"/>
      <c r="O113" s="204"/>
      <c r="P113" s="217">
        <v>0</v>
      </c>
      <c r="Q113" s="217"/>
      <c r="R113" s="122">
        <v>0</v>
      </c>
      <c r="S113" s="214">
        <v>0</v>
      </c>
      <c r="T113" s="214"/>
      <c r="U113" s="214"/>
      <c r="V113" s="110"/>
    </row>
    <row r="114" spans="1:22" ht="12.95" customHeight="1">
      <c r="A114" s="110"/>
      <c r="B114" s="209" t="s">
        <v>659</v>
      </c>
      <c r="C114" s="209"/>
      <c r="D114" s="209"/>
      <c r="E114" s="209"/>
      <c r="F114" s="209"/>
      <c r="G114" s="209"/>
      <c r="H114" s="210" t="s">
        <v>649</v>
      </c>
      <c r="I114" s="210"/>
      <c r="J114" s="210" t="s">
        <v>649</v>
      </c>
      <c r="K114" s="210"/>
      <c r="L114" s="210" t="s">
        <v>649</v>
      </c>
      <c r="M114" s="210"/>
      <c r="N114" s="210"/>
      <c r="O114" s="210"/>
      <c r="P114" s="215">
        <v>0</v>
      </c>
      <c r="Q114" s="215"/>
      <c r="R114" s="123">
        <v>0</v>
      </c>
      <c r="S114" s="216">
        <v>0</v>
      </c>
      <c r="T114" s="216"/>
      <c r="U114" s="216"/>
      <c r="V114" s="110"/>
    </row>
    <row r="115" spans="1:22" ht="15" customHeight="1">
      <c r="A115" s="110"/>
      <c r="B115" s="118"/>
      <c r="C115" s="118" t="s">
        <v>189</v>
      </c>
      <c r="D115" s="207" t="s">
        <v>190</v>
      </c>
      <c r="E115" s="207"/>
      <c r="F115" s="207"/>
      <c r="G115" s="207"/>
      <c r="H115" s="208" t="s">
        <v>649</v>
      </c>
      <c r="I115" s="208"/>
      <c r="J115" s="208" t="s">
        <v>649</v>
      </c>
      <c r="K115" s="208"/>
      <c r="L115" s="208" t="s">
        <v>649</v>
      </c>
      <c r="M115" s="208"/>
      <c r="N115" s="208"/>
      <c r="O115" s="208"/>
      <c r="P115" s="221">
        <v>0</v>
      </c>
      <c r="Q115" s="221"/>
      <c r="R115" s="124">
        <v>0</v>
      </c>
      <c r="S115" s="218">
        <v>0</v>
      </c>
      <c r="T115" s="218"/>
      <c r="U115" s="218"/>
      <c r="V115" s="110"/>
    </row>
    <row r="116" spans="1:22" ht="15" hidden="1" customHeight="1">
      <c r="A116" s="110"/>
      <c r="B116" s="120" t="s">
        <v>660</v>
      </c>
      <c r="C116" s="120" t="s">
        <v>201</v>
      </c>
      <c r="D116" s="211" t="s">
        <v>202</v>
      </c>
      <c r="E116" s="211"/>
      <c r="F116" s="211"/>
      <c r="G116" s="211"/>
      <c r="H116" s="212" t="s">
        <v>649</v>
      </c>
      <c r="I116" s="212"/>
      <c r="J116" s="212" t="s">
        <v>649</v>
      </c>
      <c r="K116" s="212"/>
      <c r="L116" s="212" t="s">
        <v>649</v>
      </c>
      <c r="M116" s="212"/>
      <c r="N116" s="212"/>
      <c r="O116" s="212"/>
      <c r="P116" s="219">
        <v>0</v>
      </c>
      <c r="Q116" s="219"/>
      <c r="R116" s="125">
        <v>0</v>
      </c>
      <c r="S116" s="220">
        <v>0</v>
      </c>
      <c r="T116" s="220"/>
      <c r="U116" s="220"/>
      <c r="V116" s="110"/>
    </row>
    <row r="117" spans="1:22" ht="15" hidden="1" customHeight="1">
      <c r="A117" s="110"/>
      <c r="B117" s="120" t="s">
        <v>661</v>
      </c>
      <c r="C117" s="120" t="s">
        <v>201</v>
      </c>
      <c r="D117" s="211" t="s">
        <v>202</v>
      </c>
      <c r="E117" s="211"/>
      <c r="F117" s="211"/>
      <c r="G117" s="211"/>
      <c r="H117" s="212" t="s">
        <v>649</v>
      </c>
      <c r="I117" s="212"/>
      <c r="J117" s="212" t="s">
        <v>649</v>
      </c>
      <c r="K117" s="212"/>
      <c r="L117" s="212" t="s">
        <v>649</v>
      </c>
      <c r="M117" s="212"/>
      <c r="N117" s="212"/>
      <c r="O117" s="212"/>
      <c r="P117" s="219">
        <v>0</v>
      </c>
      <c r="Q117" s="219"/>
      <c r="R117" s="125">
        <v>0</v>
      </c>
      <c r="S117" s="220">
        <v>0</v>
      </c>
      <c r="T117" s="220"/>
      <c r="U117" s="220"/>
      <c r="V117" s="110"/>
    </row>
    <row r="118" spans="1:22" s="111" customFormat="1" ht="0.95" customHeight="1">
      <c r="A118" s="110"/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110"/>
    </row>
    <row r="119" spans="1:22" ht="12.95" customHeight="1">
      <c r="A119" s="110"/>
      <c r="B119" s="209" t="s">
        <v>662</v>
      </c>
      <c r="C119" s="209"/>
      <c r="D119" s="209"/>
      <c r="E119" s="209"/>
      <c r="F119" s="209"/>
      <c r="G119" s="209"/>
      <c r="H119" s="210" t="s">
        <v>649</v>
      </c>
      <c r="I119" s="210"/>
      <c r="J119" s="210" t="s">
        <v>649</v>
      </c>
      <c r="K119" s="210"/>
      <c r="L119" s="216">
        <v>0</v>
      </c>
      <c r="M119" s="216"/>
      <c r="N119" s="216">
        <v>0</v>
      </c>
      <c r="O119" s="216"/>
      <c r="P119" s="216"/>
      <c r="Q119" s="117"/>
      <c r="R119" s="117" t="s">
        <v>649</v>
      </c>
      <c r="S119" s="210" t="s">
        <v>649</v>
      </c>
      <c r="T119" s="210"/>
      <c r="U119" s="210"/>
      <c r="V119" s="110"/>
    </row>
    <row r="120" spans="1:22" ht="15" customHeight="1">
      <c r="A120" s="110"/>
      <c r="B120" s="118"/>
      <c r="C120" s="118" t="s">
        <v>189</v>
      </c>
      <c r="D120" s="207" t="s">
        <v>190</v>
      </c>
      <c r="E120" s="207"/>
      <c r="F120" s="207"/>
      <c r="G120" s="207"/>
      <c r="H120" s="208" t="s">
        <v>649</v>
      </c>
      <c r="I120" s="208"/>
      <c r="J120" s="208" t="s">
        <v>649</v>
      </c>
      <c r="K120" s="208"/>
      <c r="L120" s="218">
        <v>0</v>
      </c>
      <c r="M120" s="218"/>
      <c r="N120" s="218">
        <v>0</v>
      </c>
      <c r="O120" s="218"/>
      <c r="P120" s="218"/>
      <c r="Q120" s="119"/>
      <c r="R120" s="119" t="s">
        <v>649</v>
      </c>
      <c r="S120" s="208" t="s">
        <v>649</v>
      </c>
      <c r="T120" s="208"/>
      <c r="U120" s="208"/>
      <c r="V120" s="110"/>
    </row>
    <row r="121" spans="1:22" ht="15" hidden="1" customHeight="1">
      <c r="A121" s="110"/>
      <c r="B121" s="120" t="s">
        <v>661</v>
      </c>
      <c r="C121" s="120" t="s">
        <v>201</v>
      </c>
      <c r="D121" s="211" t="s">
        <v>202</v>
      </c>
      <c r="E121" s="211"/>
      <c r="F121" s="211"/>
      <c r="G121" s="211"/>
      <c r="H121" s="212" t="s">
        <v>649</v>
      </c>
      <c r="I121" s="212"/>
      <c r="J121" s="212" t="s">
        <v>649</v>
      </c>
      <c r="K121" s="212"/>
      <c r="L121" s="222">
        <v>0</v>
      </c>
      <c r="M121" s="222"/>
      <c r="N121" s="220">
        <v>0</v>
      </c>
      <c r="O121" s="220"/>
      <c r="P121" s="220"/>
      <c r="Q121" s="121"/>
      <c r="R121" s="121" t="s">
        <v>649</v>
      </c>
      <c r="S121" s="212" t="s">
        <v>649</v>
      </c>
      <c r="T121" s="212"/>
      <c r="U121" s="212"/>
      <c r="V121" s="110"/>
    </row>
    <row r="122" spans="1:22" ht="12.95" customHeight="1">
      <c r="A122" s="110"/>
      <c r="B122" s="203" t="s">
        <v>663</v>
      </c>
      <c r="C122" s="203"/>
      <c r="D122" s="203"/>
      <c r="E122" s="203"/>
      <c r="F122" s="203"/>
      <c r="G122" s="203"/>
      <c r="H122" s="204" t="s">
        <v>664</v>
      </c>
      <c r="I122" s="204"/>
      <c r="J122" s="204" t="s">
        <v>665</v>
      </c>
      <c r="K122" s="204"/>
      <c r="L122" s="204" t="s">
        <v>649</v>
      </c>
      <c r="M122" s="204"/>
      <c r="N122" s="204" t="s">
        <v>649</v>
      </c>
      <c r="O122" s="204"/>
      <c r="P122" s="204"/>
      <c r="Q122" s="116"/>
      <c r="R122" s="116" t="s">
        <v>649</v>
      </c>
      <c r="S122" s="204" t="s">
        <v>649</v>
      </c>
      <c r="T122" s="204"/>
      <c r="U122" s="204"/>
      <c r="V122" s="110"/>
    </row>
    <row r="123" spans="1:22" ht="12.95" customHeight="1">
      <c r="A123" s="110"/>
      <c r="B123" s="209" t="s">
        <v>666</v>
      </c>
      <c r="C123" s="209"/>
      <c r="D123" s="209"/>
      <c r="E123" s="209"/>
      <c r="F123" s="209"/>
      <c r="G123" s="209"/>
      <c r="H123" s="210" t="s">
        <v>664</v>
      </c>
      <c r="I123" s="210"/>
      <c r="J123" s="210" t="s">
        <v>665</v>
      </c>
      <c r="K123" s="210"/>
      <c r="L123" s="210" t="s">
        <v>649</v>
      </c>
      <c r="M123" s="210"/>
      <c r="N123" s="210" t="s">
        <v>649</v>
      </c>
      <c r="O123" s="210"/>
      <c r="P123" s="210"/>
      <c r="Q123" s="117"/>
      <c r="R123" s="117" t="s">
        <v>649</v>
      </c>
      <c r="S123" s="210" t="s">
        <v>649</v>
      </c>
      <c r="T123" s="210"/>
      <c r="U123" s="210"/>
      <c r="V123" s="110"/>
    </row>
    <row r="124" spans="1:22" ht="15" customHeight="1">
      <c r="A124" s="110"/>
      <c r="B124" s="118"/>
      <c r="C124" s="118" t="s">
        <v>189</v>
      </c>
      <c r="D124" s="207" t="s">
        <v>190</v>
      </c>
      <c r="E124" s="207"/>
      <c r="F124" s="207"/>
      <c r="G124" s="207"/>
      <c r="H124" s="208" t="s">
        <v>664</v>
      </c>
      <c r="I124" s="208"/>
      <c r="J124" s="208" t="s">
        <v>665</v>
      </c>
      <c r="K124" s="208"/>
      <c r="L124" s="208" t="s">
        <v>649</v>
      </c>
      <c r="M124" s="208"/>
      <c r="N124" s="208" t="s">
        <v>649</v>
      </c>
      <c r="O124" s="208"/>
      <c r="P124" s="208"/>
      <c r="Q124" s="119"/>
      <c r="R124" s="119" t="s">
        <v>649</v>
      </c>
      <c r="S124" s="208" t="s">
        <v>649</v>
      </c>
      <c r="T124" s="208"/>
      <c r="U124" s="208"/>
      <c r="V124" s="110"/>
    </row>
    <row r="125" spans="1:22" ht="15" hidden="1" customHeight="1">
      <c r="A125" s="110"/>
      <c r="B125" s="120" t="s">
        <v>660</v>
      </c>
      <c r="C125" s="120" t="s">
        <v>201</v>
      </c>
      <c r="D125" s="211" t="s">
        <v>202</v>
      </c>
      <c r="E125" s="211"/>
      <c r="F125" s="211"/>
      <c r="G125" s="211"/>
      <c r="H125" s="212" t="s">
        <v>667</v>
      </c>
      <c r="I125" s="212"/>
      <c r="J125" s="212" t="s">
        <v>668</v>
      </c>
      <c r="K125" s="212"/>
      <c r="L125" s="212" t="s">
        <v>649</v>
      </c>
      <c r="M125" s="212"/>
      <c r="N125" s="212" t="s">
        <v>649</v>
      </c>
      <c r="O125" s="212"/>
      <c r="P125" s="212"/>
      <c r="Q125" s="121"/>
      <c r="R125" s="121" t="s">
        <v>649</v>
      </c>
      <c r="S125" s="212" t="s">
        <v>649</v>
      </c>
      <c r="T125" s="212"/>
      <c r="U125" s="212"/>
      <c r="V125" s="110"/>
    </row>
    <row r="126" spans="1:22" ht="15" hidden="1" customHeight="1">
      <c r="A126" s="110"/>
      <c r="B126" s="120" t="s">
        <v>661</v>
      </c>
      <c r="C126" s="120" t="s">
        <v>201</v>
      </c>
      <c r="D126" s="211" t="s">
        <v>202</v>
      </c>
      <c r="E126" s="211"/>
      <c r="F126" s="211"/>
      <c r="G126" s="211"/>
      <c r="H126" s="212" t="s">
        <v>669</v>
      </c>
      <c r="I126" s="212"/>
      <c r="J126" s="212" t="s">
        <v>670</v>
      </c>
      <c r="K126" s="212"/>
      <c r="L126" s="212" t="s">
        <v>649</v>
      </c>
      <c r="M126" s="212"/>
      <c r="N126" s="212" t="s">
        <v>649</v>
      </c>
      <c r="O126" s="212"/>
      <c r="P126" s="212"/>
      <c r="Q126" s="121"/>
      <c r="R126" s="121" t="s">
        <v>649</v>
      </c>
      <c r="S126" s="212" t="s">
        <v>649</v>
      </c>
      <c r="T126" s="212"/>
      <c r="U126" s="212"/>
      <c r="V126" s="110"/>
    </row>
    <row r="127" spans="1:22" s="128" customFormat="1" ht="12.95" customHeight="1">
      <c r="A127" s="126"/>
      <c r="B127" s="223" t="s">
        <v>671</v>
      </c>
      <c r="C127" s="223"/>
      <c r="D127" s="223"/>
      <c r="E127" s="223"/>
      <c r="F127" s="223"/>
      <c r="G127" s="223"/>
      <c r="H127" s="224" t="s">
        <v>672</v>
      </c>
      <c r="I127" s="224"/>
      <c r="J127" s="224" t="s">
        <v>673</v>
      </c>
      <c r="K127" s="224"/>
      <c r="L127" s="224" t="s">
        <v>674</v>
      </c>
      <c r="M127" s="224"/>
      <c r="N127" s="224" t="s">
        <v>675</v>
      </c>
      <c r="O127" s="224"/>
      <c r="P127" s="224"/>
      <c r="Q127" s="127"/>
      <c r="R127" s="127" t="s">
        <v>676</v>
      </c>
      <c r="S127" s="224" t="s">
        <v>677</v>
      </c>
      <c r="T127" s="224"/>
      <c r="U127" s="224"/>
      <c r="V127" s="126"/>
    </row>
    <row r="128" spans="1:22" ht="12.95" customHeight="1">
      <c r="A128" s="110"/>
      <c r="B128" s="203" t="s">
        <v>678</v>
      </c>
      <c r="C128" s="203"/>
      <c r="D128" s="203"/>
      <c r="E128" s="203"/>
      <c r="F128" s="203"/>
      <c r="G128" s="203"/>
      <c r="H128" s="204" t="s">
        <v>679</v>
      </c>
      <c r="I128" s="204"/>
      <c r="J128" s="204" t="s">
        <v>680</v>
      </c>
      <c r="K128" s="204"/>
      <c r="L128" s="204" t="s">
        <v>681</v>
      </c>
      <c r="M128" s="204"/>
      <c r="N128" s="204" t="s">
        <v>682</v>
      </c>
      <c r="O128" s="204"/>
      <c r="P128" s="204"/>
      <c r="Q128" s="116"/>
      <c r="R128" s="116" t="s">
        <v>683</v>
      </c>
      <c r="S128" s="204" t="s">
        <v>684</v>
      </c>
      <c r="T128" s="204"/>
      <c r="U128" s="204"/>
      <c r="V128" s="110"/>
    </row>
    <row r="129" spans="1:22" ht="12.95" customHeight="1">
      <c r="A129" s="110"/>
      <c r="B129" s="209" t="s">
        <v>299</v>
      </c>
      <c r="C129" s="209"/>
      <c r="D129" s="209"/>
      <c r="E129" s="209"/>
      <c r="F129" s="209"/>
      <c r="G129" s="209"/>
      <c r="H129" s="210" t="s">
        <v>679</v>
      </c>
      <c r="I129" s="210"/>
      <c r="J129" s="210" t="s">
        <v>680</v>
      </c>
      <c r="K129" s="210"/>
      <c r="L129" s="210" t="s">
        <v>681</v>
      </c>
      <c r="M129" s="210"/>
      <c r="N129" s="210" t="s">
        <v>682</v>
      </c>
      <c r="O129" s="210"/>
      <c r="P129" s="210"/>
      <c r="Q129" s="117"/>
      <c r="R129" s="117" t="s">
        <v>683</v>
      </c>
      <c r="S129" s="210" t="s">
        <v>684</v>
      </c>
      <c r="T129" s="210"/>
      <c r="U129" s="210"/>
      <c r="V129" s="110"/>
    </row>
    <row r="130" spans="1:22" ht="15" customHeight="1">
      <c r="A130" s="110"/>
      <c r="B130" s="118"/>
      <c r="C130" s="118" t="s">
        <v>189</v>
      </c>
      <c r="D130" s="207" t="s">
        <v>190</v>
      </c>
      <c r="E130" s="207"/>
      <c r="F130" s="207"/>
      <c r="G130" s="207"/>
      <c r="H130" s="208" t="s">
        <v>679</v>
      </c>
      <c r="I130" s="208"/>
      <c r="J130" s="208" t="s">
        <v>680</v>
      </c>
      <c r="K130" s="208"/>
      <c r="L130" s="208" t="s">
        <v>681</v>
      </c>
      <c r="M130" s="208"/>
      <c r="N130" s="208" t="s">
        <v>682</v>
      </c>
      <c r="O130" s="208"/>
      <c r="P130" s="208"/>
      <c r="Q130" s="119"/>
      <c r="R130" s="119" t="s">
        <v>683</v>
      </c>
      <c r="S130" s="208" t="s">
        <v>684</v>
      </c>
      <c r="T130" s="208"/>
      <c r="U130" s="208"/>
      <c r="V130" s="110"/>
    </row>
    <row r="131" spans="1:22" ht="15" hidden="1" customHeight="1">
      <c r="A131" s="110"/>
      <c r="B131" s="120" t="s">
        <v>685</v>
      </c>
      <c r="C131" s="120" t="s">
        <v>237</v>
      </c>
      <c r="D131" s="211" t="s">
        <v>238</v>
      </c>
      <c r="E131" s="211"/>
      <c r="F131" s="211"/>
      <c r="G131" s="211"/>
      <c r="H131" s="212" t="s">
        <v>679</v>
      </c>
      <c r="I131" s="212"/>
      <c r="J131" s="212" t="s">
        <v>680</v>
      </c>
      <c r="K131" s="212"/>
      <c r="L131" s="212" t="s">
        <v>681</v>
      </c>
      <c r="M131" s="212"/>
      <c r="N131" s="212" t="s">
        <v>682</v>
      </c>
      <c r="O131" s="212"/>
      <c r="P131" s="212"/>
      <c r="Q131" s="121"/>
      <c r="R131" s="121" t="s">
        <v>683</v>
      </c>
      <c r="S131" s="212" t="s">
        <v>684</v>
      </c>
      <c r="T131" s="212"/>
      <c r="U131" s="212"/>
      <c r="V131" s="110"/>
    </row>
    <row r="132" spans="1:22" ht="12.95" customHeight="1">
      <c r="A132" s="110"/>
      <c r="B132" s="203" t="s">
        <v>686</v>
      </c>
      <c r="C132" s="203"/>
      <c r="D132" s="203"/>
      <c r="E132" s="203"/>
      <c r="F132" s="203"/>
      <c r="G132" s="203"/>
      <c r="H132" s="204" t="s">
        <v>687</v>
      </c>
      <c r="I132" s="204"/>
      <c r="J132" s="204" t="s">
        <v>688</v>
      </c>
      <c r="K132" s="204"/>
      <c r="L132" s="204" t="s">
        <v>689</v>
      </c>
      <c r="M132" s="204"/>
      <c r="N132" s="204" t="s">
        <v>690</v>
      </c>
      <c r="O132" s="204"/>
      <c r="P132" s="204"/>
      <c r="Q132" s="116"/>
      <c r="R132" s="116" t="s">
        <v>691</v>
      </c>
      <c r="S132" s="204" t="s">
        <v>692</v>
      </c>
      <c r="T132" s="204"/>
      <c r="U132" s="204"/>
      <c r="V132" s="110"/>
    </row>
    <row r="133" spans="1:22" ht="12.95" customHeight="1">
      <c r="A133" s="110"/>
      <c r="B133" s="209" t="s">
        <v>209</v>
      </c>
      <c r="C133" s="209"/>
      <c r="D133" s="209"/>
      <c r="E133" s="209"/>
      <c r="F133" s="209"/>
      <c r="G133" s="209"/>
      <c r="H133" s="210" t="s">
        <v>693</v>
      </c>
      <c r="I133" s="210"/>
      <c r="J133" s="210" t="s">
        <v>694</v>
      </c>
      <c r="K133" s="210"/>
      <c r="L133" s="210" t="s">
        <v>693</v>
      </c>
      <c r="M133" s="210"/>
      <c r="N133" s="210" t="s">
        <v>694</v>
      </c>
      <c r="O133" s="210"/>
      <c r="P133" s="210"/>
      <c r="Q133" s="117"/>
      <c r="R133" s="117" t="s">
        <v>693</v>
      </c>
      <c r="S133" s="210" t="s">
        <v>694</v>
      </c>
      <c r="T133" s="210"/>
      <c r="U133" s="210"/>
      <c r="V133" s="110"/>
    </row>
    <row r="134" spans="1:22" ht="15" customHeight="1">
      <c r="A134" s="110"/>
      <c r="B134" s="118"/>
      <c r="C134" s="118" t="s">
        <v>189</v>
      </c>
      <c r="D134" s="207" t="s">
        <v>190</v>
      </c>
      <c r="E134" s="207"/>
      <c r="F134" s="207"/>
      <c r="G134" s="207"/>
      <c r="H134" s="208" t="s">
        <v>695</v>
      </c>
      <c r="I134" s="208"/>
      <c r="J134" s="208" t="s">
        <v>696</v>
      </c>
      <c r="K134" s="208"/>
      <c r="L134" s="208" t="s">
        <v>695</v>
      </c>
      <c r="M134" s="208"/>
      <c r="N134" s="208" t="s">
        <v>696</v>
      </c>
      <c r="O134" s="208"/>
      <c r="P134" s="208"/>
      <c r="Q134" s="119"/>
      <c r="R134" s="119" t="s">
        <v>695</v>
      </c>
      <c r="S134" s="208" t="s">
        <v>696</v>
      </c>
      <c r="T134" s="208"/>
      <c r="U134" s="208"/>
      <c r="V134" s="110"/>
    </row>
    <row r="135" spans="1:22" ht="15" hidden="1" customHeight="1">
      <c r="A135" s="110"/>
      <c r="B135" s="120" t="s">
        <v>697</v>
      </c>
      <c r="C135" s="120" t="s">
        <v>201</v>
      </c>
      <c r="D135" s="211" t="s">
        <v>202</v>
      </c>
      <c r="E135" s="211"/>
      <c r="F135" s="211"/>
      <c r="G135" s="211"/>
      <c r="H135" s="212" t="s">
        <v>695</v>
      </c>
      <c r="I135" s="212"/>
      <c r="J135" s="212" t="s">
        <v>696</v>
      </c>
      <c r="K135" s="212"/>
      <c r="L135" s="212" t="s">
        <v>695</v>
      </c>
      <c r="M135" s="212"/>
      <c r="N135" s="212" t="s">
        <v>696</v>
      </c>
      <c r="O135" s="212"/>
      <c r="P135" s="212"/>
      <c r="Q135" s="121"/>
      <c r="R135" s="121" t="s">
        <v>695</v>
      </c>
      <c r="S135" s="212" t="s">
        <v>696</v>
      </c>
      <c r="T135" s="212"/>
      <c r="U135" s="212"/>
      <c r="V135" s="110"/>
    </row>
    <row r="136" spans="1:22" ht="15" customHeight="1">
      <c r="A136" s="110"/>
      <c r="B136" s="118"/>
      <c r="C136" s="118" t="s">
        <v>455</v>
      </c>
      <c r="D136" s="207" t="s">
        <v>456</v>
      </c>
      <c r="E136" s="207"/>
      <c r="F136" s="207"/>
      <c r="G136" s="207"/>
      <c r="H136" s="208" t="s">
        <v>653</v>
      </c>
      <c r="I136" s="208"/>
      <c r="J136" s="208" t="s">
        <v>654</v>
      </c>
      <c r="K136" s="208"/>
      <c r="L136" s="208" t="s">
        <v>653</v>
      </c>
      <c r="M136" s="208"/>
      <c r="N136" s="208" t="s">
        <v>654</v>
      </c>
      <c r="O136" s="208"/>
      <c r="P136" s="208"/>
      <c r="Q136" s="119"/>
      <c r="R136" s="119" t="s">
        <v>653</v>
      </c>
      <c r="S136" s="208" t="s">
        <v>654</v>
      </c>
      <c r="T136" s="208"/>
      <c r="U136" s="208"/>
      <c r="V136" s="110"/>
    </row>
    <row r="137" spans="1:22" ht="15" hidden="1" customHeight="1">
      <c r="A137" s="110"/>
      <c r="B137" s="120" t="s">
        <v>698</v>
      </c>
      <c r="C137" s="120" t="s">
        <v>458</v>
      </c>
      <c r="D137" s="211" t="s">
        <v>459</v>
      </c>
      <c r="E137" s="211"/>
      <c r="F137" s="211"/>
      <c r="G137" s="211"/>
      <c r="H137" s="212" t="s">
        <v>653</v>
      </c>
      <c r="I137" s="212"/>
      <c r="J137" s="212" t="s">
        <v>654</v>
      </c>
      <c r="K137" s="212"/>
      <c r="L137" s="212" t="s">
        <v>653</v>
      </c>
      <c r="M137" s="212"/>
      <c r="N137" s="212" t="s">
        <v>654</v>
      </c>
      <c r="O137" s="212"/>
      <c r="P137" s="212"/>
      <c r="Q137" s="121"/>
      <c r="R137" s="121" t="s">
        <v>653</v>
      </c>
      <c r="S137" s="212" t="s">
        <v>654</v>
      </c>
      <c r="T137" s="212"/>
      <c r="U137" s="212"/>
      <c r="V137" s="110"/>
    </row>
    <row r="138" spans="1:22" ht="12.95" customHeight="1">
      <c r="A138" s="110"/>
      <c r="B138" s="209" t="s">
        <v>299</v>
      </c>
      <c r="C138" s="209"/>
      <c r="D138" s="209"/>
      <c r="E138" s="209"/>
      <c r="F138" s="209"/>
      <c r="G138" s="209"/>
      <c r="H138" s="210" t="s">
        <v>699</v>
      </c>
      <c r="I138" s="210"/>
      <c r="J138" s="210" t="s">
        <v>700</v>
      </c>
      <c r="K138" s="210"/>
      <c r="L138" s="210" t="s">
        <v>701</v>
      </c>
      <c r="M138" s="210"/>
      <c r="N138" s="210" t="s">
        <v>702</v>
      </c>
      <c r="O138" s="210"/>
      <c r="P138" s="210"/>
      <c r="Q138" s="117"/>
      <c r="R138" s="117" t="s">
        <v>207</v>
      </c>
      <c r="S138" s="210" t="s">
        <v>208</v>
      </c>
      <c r="T138" s="210"/>
      <c r="U138" s="210"/>
      <c r="V138" s="110"/>
    </row>
    <row r="139" spans="1:22" ht="15" customHeight="1">
      <c r="A139" s="110"/>
      <c r="B139" s="118"/>
      <c r="C139" s="118" t="s">
        <v>455</v>
      </c>
      <c r="D139" s="207" t="s">
        <v>456</v>
      </c>
      <c r="E139" s="207"/>
      <c r="F139" s="207"/>
      <c r="G139" s="207"/>
      <c r="H139" s="208" t="s">
        <v>699</v>
      </c>
      <c r="I139" s="208"/>
      <c r="J139" s="208" t="s">
        <v>700</v>
      </c>
      <c r="K139" s="208"/>
      <c r="L139" s="208" t="s">
        <v>701</v>
      </c>
      <c r="M139" s="208"/>
      <c r="N139" s="208" t="s">
        <v>702</v>
      </c>
      <c r="O139" s="208"/>
      <c r="P139" s="208"/>
      <c r="Q139" s="119"/>
      <c r="R139" s="119" t="s">
        <v>207</v>
      </c>
      <c r="S139" s="208" t="s">
        <v>208</v>
      </c>
      <c r="T139" s="208"/>
      <c r="U139" s="208"/>
      <c r="V139" s="110"/>
    </row>
    <row r="140" spans="1:22" ht="15" hidden="1" customHeight="1">
      <c r="A140" s="110"/>
      <c r="B140" s="120" t="s">
        <v>703</v>
      </c>
      <c r="C140" s="120" t="s">
        <v>458</v>
      </c>
      <c r="D140" s="211" t="s">
        <v>459</v>
      </c>
      <c r="E140" s="211"/>
      <c r="F140" s="211"/>
      <c r="G140" s="211"/>
      <c r="H140" s="212" t="s">
        <v>272</v>
      </c>
      <c r="I140" s="212"/>
      <c r="J140" s="212" t="s">
        <v>273</v>
      </c>
      <c r="K140" s="212"/>
      <c r="L140" s="212" t="s">
        <v>274</v>
      </c>
      <c r="M140" s="212"/>
      <c r="N140" s="212" t="s">
        <v>275</v>
      </c>
      <c r="O140" s="212"/>
      <c r="P140" s="212"/>
      <c r="Q140" s="121"/>
      <c r="R140" s="121" t="s">
        <v>276</v>
      </c>
      <c r="S140" s="212" t="s">
        <v>277</v>
      </c>
      <c r="T140" s="212"/>
      <c r="U140" s="212"/>
      <c r="V140" s="110"/>
    </row>
    <row r="141" spans="1:22" ht="15" hidden="1" customHeight="1">
      <c r="A141" s="110"/>
      <c r="B141" s="120" t="s">
        <v>704</v>
      </c>
      <c r="C141" s="120" t="s">
        <v>705</v>
      </c>
      <c r="D141" s="211" t="s">
        <v>706</v>
      </c>
      <c r="E141" s="211"/>
      <c r="F141" s="211"/>
      <c r="G141" s="211"/>
      <c r="H141" s="212" t="s">
        <v>272</v>
      </c>
      <c r="I141" s="212"/>
      <c r="J141" s="212" t="s">
        <v>273</v>
      </c>
      <c r="K141" s="212"/>
      <c r="L141" s="212" t="s">
        <v>274</v>
      </c>
      <c r="M141" s="212"/>
      <c r="N141" s="212" t="s">
        <v>275</v>
      </c>
      <c r="O141" s="212"/>
      <c r="P141" s="212"/>
      <c r="Q141" s="121"/>
      <c r="R141" s="121" t="s">
        <v>276</v>
      </c>
      <c r="S141" s="212" t="s">
        <v>277</v>
      </c>
      <c r="T141" s="212"/>
      <c r="U141" s="212"/>
      <c r="V141" s="110"/>
    </row>
    <row r="142" spans="1:22" ht="12.95" customHeight="1">
      <c r="A142" s="110"/>
      <c r="B142" s="209" t="s">
        <v>707</v>
      </c>
      <c r="C142" s="209"/>
      <c r="D142" s="209"/>
      <c r="E142" s="209"/>
      <c r="F142" s="209"/>
      <c r="G142" s="209"/>
      <c r="H142" s="210" t="s">
        <v>708</v>
      </c>
      <c r="I142" s="210"/>
      <c r="J142" s="210" t="s">
        <v>709</v>
      </c>
      <c r="K142" s="210"/>
      <c r="L142" s="210" t="s">
        <v>710</v>
      </c>
      <c r="M142" s="210"/>
      <c r="N142" s="210" t="s">
        <v>711</v>
      </c>
      <c r="O142" s="210"/>
      <c r="P142" s="210"/>
      <c r="Q142" s="117"/>
      <c r="R142" s="117" t="s">
        <v>712</v>
      </c>
      <c r="S142" s="210" t="s">
        <v>713</v>
      </c>
      <c r="T142" s="210"/>
      <c r="U142" s="210"/>
      <c r="V142" s="110"/>
    </row>
    <row r="143" spans="1:22" ht="15" customHeight="1">
      <c r="A143" s="110"/>
      <c r="B143" s="118"/>
      <c r="C143" s="118" t="s">
        <v>455</v>
      </c>
      <c r="D143" s="207" t="s">
        <v>456</v>
      </c>
      <c r="E143" s="207"/>
      <c r="F143" s="207"/>
      <c r="G143" s="207"/>
      <c r="H143" s="208" t="s">
        <v>708</v>
      </c>
      <c r="I143" s="208"/>
      <c r="J143" s="208" t="s">
        <v>709</v>
      </c>
      <c r="K143" s="208"/>
      <c r="L143" s="208" t="s">
        <v>710</v>
      </c>
      <c r="M143" s="208"/>
      <c r="N143" s="208" t="s">
        <v>711</v>
      </c>
      <c r="O143" s="208"/>
      <c r="P143" s="208"/>
      <c r="Q143" s="119"/>
      <c r="R143" s="119" t="s">
        <v>712</v>
      </c>
      <c r="S143" s="208" t="s">
        <v>713</v>
      </c>
      <c r="T143" s="208"/>
      <c r="U143" s="208"/>
      <c r="V143" s="110"/>
    </row>
    <row r="144" spans="1:22" ht="15" hidden="1" customHeight="1">
      <c r="A144" s="110"/>
      <c r="B144" s="120" t="s">
        <v>714</v>
      </c>
      <c r="C144" s="120" t="s">
        <v>458</v>
      </c>
      <c r="D144" s="211" t="s">
        <v>715</v>
      </c>
      <c r="E144" s="211"/>
      <c r="F144" s="211"/>
      <c r="G144" s="211"/>
      <c r="H144" s="212" t="s">
        <v>695</v>
      </c>
      <c r="I144" s="212"/>
      <c r="J144" s="212" t="s">
        <v>696</v>
      </c>
      <c r="K144" s="212"/>
      <c r="L144" s="212" t="s">
        <v>716</v>
      </c>
      <c r="M144" s="212"/>
      <c r="N144" s="212" t="s">
        <v>717</v>
      </c>
      <c r="O144" s="212"/>
      <c r="P144" s="212"/>
      <c r="Q144" s="121"/>
      <c r="R144" s="121" t="s">
        <v>718</v>
      </c>
      <c r="S144" s="212" t="s">
        <v>719</v>
      </c>
      <c r="T144" s="212"/>
      <c r="U144" s="212"/>
      <c r="V144" s="110"/>
    </row>
    <row r="145" spans="1:22" ht="15" hidden="1" customHeight="1">
      <c r="A145" s="110"/>
      <c r="B145" s="120" t="s">
        <v>720</v>
      </c>
      <c r="C145" s="120" t="s">
        <v>705</v>
      </c>
      <c r="D145" s="211" t="s">
        <v>706</v>
      </c>
      <c r="E145" s="211"/>
      <c r="F145" s="211"/>
      <c r="G145" s="211"/>
      <c r="H145" s="212" t="s">
        <v>721</v>
      </c>
      <c r="I145" s="212"/>
      <c r="J145" s="212" t="s">
        <v>722</v>
      </c>
      <c r="K145" s="212"/>
      <c r="L145" s="212" t="s">
        <v>723</v>
      </c>
      <c r="M145" s="212"/>
      <c r="N145" s="212" t="s">
        <v>724</v>
      </c>
      <c r="O145" s="212"/>
      <c r="P145" s="212"/>
      <c r="Q145" s="121"/>
      <c r="R145" s="121" t="s">
        <v>725</v>
      </c>
      <c r="S145" s="212" t="s">
        <v>726</v>
      </c>
      <c r="T145" s="212"/>
      <c r="U145" s="212"/>
      <c r="V145" s="110"/>
    </row>
    <row r="146" spans="1:22" ht="11.1" customHeight="1" thickBot="1">
      <c r="A146" s="110"/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</row>
    <row r="147" spans="1:22" ht="0.95" customHeight="1">
      <c r="A147" s="110"/>
      <c r="B147" s="225"/>
      <c r="C147" s="225"/>
      <c r="D147" s="225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110"/>
    </row>
    <row r="148" spans="1:22" ht="12" customHeight="1">
      <c r="A148" s="110"/>
      <c r="B148" s="211"/>
      <c r="C148" s="211"/>
      <c r="D148" s="211"/>
      <c r="E148" s="211"/>
      <c r="F148" s="121"/>
      <c r="G148" s="211"/>
      <c r="H148" s="211"/>
      <c r="I148" s="211"/>
      <c r="J148" s="212"/>
      <c r="K148" s="212"/>
      <c r="L148" s="212"/>
      <c r="M148" s="212"/>
      <c r="N148" s="212"/>
      <c r="O148" s="212"/>
      <c r="P148" s="212"/>
      <c r="Q148" s="212"/>
      <c r="R148" s="212"/>
      <c r="S148" s="212"/>
      <c r="T148" s="212"/>
      <c r="U148" s="212"/>
      <c r="V148" s="110"/>
    </row>
    <row r="149" spans="1:22" ht="29.1" customHeight="1">
      <c r="A149" s="110"/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</row>
  </sheetData>
  <mergeCells count="830">
    <mergeCell ref="B147:U147"/>
    <mergeCell ref="B148:E148"/>
    <mergeCell ref="G148:I148"/>
    <mergeCell ref="J148:U148"/>
    <mergeCell ref="D145:G145"/>
    <mergeCell ref="H145:I145"/>
    <mergeCell ref="J145:K145"/>
    <mergeCell ref="L145:M145"/>
    <mergeCell ref="N145:P145"/>
    <mergeCell ref="S145:U145"/>
    <mergeCell ref="D144:G144"/>
    <mergeCell ref="H144:I144"/>
    <mergeCell ref="J144:K144"/>
    <mergeCell ref="L144:M144"/>
    <mergeCell ref="N144:P144"/>
    <mergeCell ref="S144:U144"/>
    <mergeCell ref="D143:G143"/>
    <mergeCell ref="H143:I143"/>
    <mergeCell ref="J143:K143"/>
    <mergeCell ref="L143:M143"/>
    <mergeCell ref="N143:P143"/>
    <mergeCell ref="S143:U143"/>
    <mergeCell ref="B142:G142"/>
    <mergeCell ref="H142:I142"/>
    <mergeCell ref="J142:K142"/>
    <mergeCell ref="L142:M142"/>
    <mergeCell ref="N142:P142"/>
    <mergeCell ref="S142:U142"/>
    <mergeCell ref="D141:G141"/>
    <mergeCell ref="H141:I141"/>
    <mergeCell ref="J141:K141"/>
    <mergeCell ref="L141:M141"/>
    <mergeCell ref="N141:P141"/>
    <mergeCell ref="S141:U141"/>
    <mergeCell ref="D140:G140"/>
    <mergeCell ref="H140:I140"/>
    <mergeCell ref="J140:K140"/>
    <mergeCell ref="L140:M140"/>
    <mergeCell ref="N140:P140"/>
    <mergeCell ref="S140:U140"/>
    <mergeCell ref="D139:G139"/>
    <mergeCell ref="H139:I139"/>
    <mergeCell ref="J139:K139"/>
    <mergeCell ref="L139:M139"/>
    <mergeCell ref="N139:P139"/>
    <mergeCell ref="S139:U139"/>
    <mergeCell ref="B138:G138"/>
    <mergeCell ref="H138:I138"/>
    <mergeCell ref="J138:K138"/>
    <mergeCell ref="L138:M138"/>
    <mergeCell ref="N138:P138"/>
    <mergeCell ref="S138:U138"/>
    <mergeCell ref="D137:G137"/>
    <mergeCell ref="H137:I137"/>
    <mergeCell ref="J137:K137"/>
    <mergeCell ref="L137:M137"/>
    <mergeCell ref="N137:P137"/>
    <mergeCell ref="S137:U137"/>
    <mergeCell ref="D136:G136"/>
    <mergeCell ref="H136:I136"/>
    <mergeCell ref="J136:K136"/>
    <mergeCell ref="L136:M136"/>
    <mergeCell ref="N136:P136"/>
    <mergeCell ref="S136:U136"/>
    <mergeCell ref="D135:G135"/>
    <mergeCell ref="H135:I135"/>
    <mergeCell ref="J135:K135"/>
    <mergeCell ref="L135:M135"/>
    <mergeCell ref="N135:P135"/>
    <mergeCell ref="S135:U135"/>
    <mergeCell ref="D134:G134"/>
    <mergeCell ref="H134:I134"/>
    <mergeCell ref="J134:K134"/>
    <mergeCell ref="L134:M134"/>
    <mergeCell ref="N134:P134"/>
    <mergeCell ref="S134:U134"/>
    <mergeCell ref="B133:G133"/>
    <mergeCell ref="H133:I133"/>
    <mergeCell ref="J133:K133"/>
    <mergeCell ref="L133:M133"/>
    <mergeCell ref="N133:P133"/>
    <mergeCell ref="S133:U133"/>
    <mergeCell ref="B132:G132"/>
    <mergeCell ref="H132:I132"/>
    <mergeCell ref="J132:K132"/>
    <mergeCell ref="L132:M132"/>
    <mergeCell ref="N132:P132"/>
    <mergeCell ref="S132:U132"/>
    <mergeCell ref="D131:G131"/>
    <mergeCell ref="H131:I131"/>
    <mergeCell ref="J131:K131"/>
    <mergeCell ref="L131:M131"/>
    <mergeCell ref="N131:P131"/>
    <mergeCell ref="S131:U131"/>
    <mergeCell ref="D130:G130"/>
    <mergeCell ref="H130:I130"/>
    <mergeCell ref="J130:K130"/>
    <mergeCell ref="L130:M130"/>
    <mergeCell ref="N130:P130"/>
    <mergeCell ref="S130:U130"/>
    <mergeCell ref="B129:G129"/>
    <mergeCell ref="H129:I129"/>
    <mergeCell ref="J129:K129"/>
    <mergeCell ref="L129:M129"/>
    <mergeCell ref="N129:P129"/>
    <mergeCell ref="S129:U129"/>
    <mergeCell ref="B128:G128"/>
    <mergeCell ref="H128:I128"/>
    <mergeCell ref="J128:K128"/>
    <mergeCell ref="L128:M128"/>
    <mergeCell ref="N128:P128"/>
    <mergeCell ref="S128:U128"/>
    <mergeCell ref="B127:G127"/>
    <mergeCell ref="H127:I127"/>
    <mergeCell ref="J127:K127"/>
    <mergeCell ref="L127:M127"/>
    <mergeCell ref="N127:P127"/>
    <mergeCell ref="S127:U127"/>
    <mergeCell ref="D126:G126"/>
    <mergeCell ref="H126:I126"/>
    <mergeCell ref="J126:K126"/>
    <mergeCell ref="L126:M126"/>
    <mergeCell ref="N126:P126"/>
    <mergeCell ref="S126:U126"/>
    <mergeCell ref="D125:G125"/>
    <mergeCell ref="H125:I125"/>
    <mergeCell ref="J125:K125"/>
    <mergeCell ref="L125:M125"/>
    <mergeCell ref="N125:P125"/>
    <mergeCell ref="S125:U125"/>
    <mergeCell ref="D124:G124"/>
    <mergeCell ref="H124:I124"/>
    <mergeCell ref="J124:K124"/>
    <mergeCell ref="L124:M124"/>
    <mergeCell ref="N124:P124"/>
    <mergeCell ref="S124:U124"/>
    <mergeCell ref="B123:G123"/>
    <mergeCell ref="H123:I123"/>
    <mergeCell ref="J123:K123"/>
    <mergeCell ref="L123:M123"/>
    <mergeCell ref="N123:P123"/>
    <mergeCell ref="S123:U123"/>
    <mergeCell ref="B122:G122"/>
    <mergeCell ref="H122:I122"/>
    <mergeCell ref="J122:K122"/>
    <mergeCell ref="L122:M122"/>
    <mergeCell ref="N122:P122"/>
    <mergeCell ref="S122:U122"/>
    <mergeCell ref="D121:G121"/>
    <mergeCell ref="H121:I121"/>
    <mergeCell ref="J121:K121"/>
    <mergeCell ref="L121:M121"/>
    <mergeCell ref="N121:P121"/>
    <mergeCell ref="S121:U121"/>
    <mergeCell ref="D120:G120"/>
    <mergeCell ref="H120:I120"/>
    <mergeCell ref="J120:K120"/>
    <mergeCell ref="L120:M120"/>
    <mergeCell ref="N120:P120"/>
    <mergeCell ref="S120:U120"/>
    <mergeCell ref="S117:U117"/>
    <mergeCell ref="B118:U118"/>
    <mergeCell ref="B119:G119"/>
    <mergeCell ref="H119:I119"/>
    <mergeCell ref="J119:K119"/>
    <mergeCell ref="L119:M119"/>
    <mergeCell ref="N119:P119"/>
    <mergeCell ref="S119:U119"/>
    <mergeCell ref="D117:G117"/>
    <mergeCell ref="H117:I117"/>
    <mergeCell ref="J117:K117"/>
    <mergeCell ref="L117:M117"/>
    <mergeCell ref="N117:O117"/>
    <mergeCell ref="P117:Q117"/>
    <mergeCell ref="S115:U115"/>
    <mergeCell ref="D116:G116"/>
    <mergeCell ref="H116:I116"/>
    <mergeCell ref="J116:K116"/>
    <mergeCell ref="L116:M116"/>
    <mergeCell ref="N116:O116"/>
    <mergeCell ref="P116:Q116"/>
    <mergeCell ref="S116:U116"/>
    <mergeCell ref="D115:G115"/>
    <mergeCell ref="H115:I115"/>
    <mergeCell ref="J115:K115"/>
    <mergeCell ref="L115:M115"/>
    <mergeCell ref="N115:O115"/>
    <mergeCell ref="P115:Q115"/>
    <mergeCell ref="S113:U113"/>
    <mergeCell ref="B114:G114"/>
    <mergeCell ref="H114:I114"/>
    <mergeCell ref="J114:K114"/>
    <mergeCell ref="L114:M114"/>
    <mergeCell ref="N114:O114"/>
    <mergeCell ref="P114:Q114"/>
    <mergeCell ref="S114:U114"/>
    <mergeCell ref="B113:G113"/>
    <mergeCell ref="H113:I113"/>
    <mergeCell ref="J113:K113"/>
    <mergeCell ref="L113:M113"/>
    <mergeCell ref="N113:O113"/>
    <mergeCell ref="P113:Q113"/>
    <mergeCell ref="D112:G112"/>
    <mergeCell ref="H112:I112"/>
    <mergeCell ref="J112:K112"/>
    <mergeCell ref="L112:M112"/>
    <mergeCell ref="N112:P112"/>
    <mergeCell ref="S112:U112"/>
    <mergeCell ref="D111:G111"/>
    <mergeCell ref="H111:I111"/>
    <mergeCell ref="J111:K111"/>
    <mergeCell ref="L111:M111"/>
    <mergeCell ref="N111:P111"/>
    <mergeCell ref="S111:U111"/>
    <mergeCell ref="D110:G110"/>
    <mergeCell ref="H110:I110"/>
    <mergeCell ref="J110:K110"/>
    <mergeCell ref="L110:M110"/>
    <mergeCell ref="N110:P110"/>
    <mergeCell ref="S110:U110"/>
    <mergeCell ref="D109:G109"/>
    <mergeCell ref="H109:I109"/>
    <mergeCell ref="J109:K109"/>
    <mergeCell ref="L109:M109"/>
    <mergeCell ref="N109:P109"/>
    <mergeCell ref="S109:U109"/>
    <mergeCell ref="D108:G108"/>
    <mergeCell ref="H108:I108"/>
    <mergeCell ref="J108:K108"/>
    <mergeCell ref="L108:M108"/>
    <mergeCell ref="N108:P108"/>
    <mergeCell ref="S108:U108"/>
    <mergeCell ref="B107:G107"/>
    <mergeCell ref="H107:I107"/>
    <mergeCell ref="J107:K107"/>
    <mergeCell ref="L107:M107"/>
    <mergeCell ref="N107:P107"/>
    <mergeCell ref="S107:U107"/>
    <mergeCell ref="B106:G106"/>
    <mergeCell ref="H106:I106"/>
    <mergeCell ref="J106:K106"/>
    <mergeCell ref="L106:M106"/>
    <mergeCell ref="N106:P106"/>
    <mergeCell ref="S106:U106"/>
    <mergeCell ref="D105:G105"/>
    <mergeCell ref="H105:I105"/>
    <mergeCell ref="J105:K105"/>
    <mergeCell ref="L105:M105"/>
    <mergeCell ref="N105:P105"/>
    <mergeCell ref="S105:U105"/>
    <mergeCell ref="D104:G104"/>
    <mergeCell ref="H104:I104"/>
    <mergeCell ref="J104:K104"/>
    <mergeCell ref="L104:M104"/>
    <mergeCell ref="N104:P104"/>
    <mergeCell ref="S104:U104"/>
    <mergeCell ref="D103:G103"/>
    <mergeCell ref="H103:I103"/>
    <mergeCell ref="J103:K103"/>
    <mergeCell ref="L103:M103"/>
    <mergeCell ref="N103:P103"/>
    <mergeCell ref="S103:U103"/>
    <mergeCell ref="D102:G102"/>
    <mergeCell ref="H102:I102"/>
    <mergeCell ref="J102:K102"/>
    <mergeCell ref="L102:M102"/>
    <mergeCell ref="N102:P102"/>
    <mergeCell ref="S102:U102"/>
    <mergeCell ref="B101:G101"/>
    <mergeCell ref="H101:I101"/>
    <mergeCell ref="J101:K101"/>
    <mergeCell ref="L101:M101"/>
    <mergeCell ref="N101:P101"/>
    <mergeCell ref="S101:U101"/>
    <mergeCell ref="D100:G100"/>
    <mergeCell ref="H100:I100"/>
    <mergeCell ref="J100:K100"/>
    <mergeCell ref="L100:M100"/>
    <mergeCell ref="N100:P100"/>
    <mergeCell ref="S100:U100"/>
    <mergeCell ref="D99:G99"/>
    <mergeCell ref="H99:I99"/>
    <mergeCell ref="J99:K99"/>
    <mergeCell ref="L99:M99"/>
    <mergeCell ref="N99:P99"/>
    <mergeCell ref="S99:U99"/>
    <mergeCell ref="D98:G98"/>
    <mergeCell ref="H98:I98"/>
    <mergeCell ref="J98:K98"/>
    <mergeCell ref="L98:M98"/>
    <mergeCell ref="N98:P98"/>
    <mergeCell ref="S98:U98"/>
    <mergeCell ref="D97:G97"/>
    <mergeCell ref="H97:I97"/>
    <mergeCell ref="J97:K97"/>
    <mergeCell ref="L97:M97"/>
    <mergeCell ref="N97:P97"/>
    <mergeCell ref="S97:U97"/>
    <mergeCell ref="D96:G96"/>
    <mergeCell ref="H96:I96"/>
    <mergeCell ref="J96:K96"/>
    <mergeCell ref="L96:M96"/>
    <mergeCell ref="N96:P96"/>
    <mergeCell ref="S96:U96"/>
    <mergeCell ref="D95:G95"/>
    <mergeCell ref="H95:I95"/>
    <mergeCell ref="J95:K95"/>
    <mergeCell ref="L95:M95"/>
    <mergeCell ref="N95:P95"/>
    <mergeCell ref="S95:U95"/>
    <mergeCell ref="B94:G94"/>
    <mergeCell ref="H94:I94"/>
    <mergeCell ref="J94:K94"/>
    <mergeCell ref="L94:M94"/>
    <mergeCell ref="N94:P94"/>
    <mergeCell ref="S94:U94"/>
    <mergeCell ref="B93:G93"/>
    <mergeCell ref="H93:I93"/>
    <mergeCell ref="J93:K93"/>
    <mergeCell ref="L93:M93"/>
    <mergeCell ref="N93:P93"/>
    <mergeCell ref="S93:U93"/>
    <mergeCell ref="D92:G92"/>
    <mergeCell ref="H92:I92"/>
    <mergeCell ref="J92:K92"/>
    <mergeCell ref="L92:M92"/>
    <mergeCell ref="N92:P92"/>
    <mergeCell ref="S92:U92"/>
    <mergeCell ref="B90:U90"/>
    <mergeCell ref="D91:G91"/>
    <mergeCell ref="H91:I91"/>
    <mergeCell ref="J91:K91"/>
    <mergeCell ref="L91:M91"/>
    <mergeCell ref="N91:P91"/>
    <mergeCell ref="S91:U91"/>
    <mergeCell ref="D89:G89"/>
    <mergeCell ref="H89:I89"/>
    <mergeCell ref="J89:K89"/>
    <mergeCell ref="L89:M89"/>
    <mergeCell ref="N89:P89"/>
    <mergeCell ref="S89:U89"/>
    <mergeCell ref="D88:G88"/>
    <mergeCell ref="H88:I88"/>
    <mergeCell ref="J88:K88"/>
    <mergeCell ref="L88:M88"/>
    <mergeCell ref="N88:P88"/>
    <mergeCell ref="S88:U88"/>
    <mergeCell ref="D87:G87"/>
    <mergeCell ref="H87:I87"/>
    <mergeCell ref="J87:K87"/>
    <mergeCell ref="L87:M87"/>
    <mergeCell ref="N87:P87"/>
    <mergeCell ref="S87:U87"/>
    <mergeCell ref="D86:G86"/>
    <mergeCell ref="H86:I86"/>
    <mergeCell ref="J86:K86"/>
    <mergeCell ref="L86:M86"/>
    <mergeCell ref="N86:P86"/>
    <mergeCell ref="S86:U86"/>
    <mergeCell ref="D85:G85"/>
    <mergeCell ref="H85:I85"/>
    <mergeCell ref="J85:K85"/>
    <mergeCell ref="L85:M85"/>
    <mergeCell ref="N85:P85"/>
    <mergeCell ref="S85:U85"/>
    <mergeCell ref="B84:G84"/>
    <mergeCell ref="H84:I84"/>
    <mergeCell ref="J84:K84"/>
    <mergeCell ref="L84:M84"/>
    <mergeCell ref="N84:P84"/>
    <mergeCell ref="S84:U84"/>
    <mergeCell ref="D83:G83"/>
    <mergeCell ref="H83:I83"/>
    <mergeCell ref="J83:K83"/>
    <mergeCell ref="L83:M83"/>
    <mergeCell ref="N83:P83"/>
    <mergeCell ref="S83:U83"/>
    <mergeCell ref="D82:G82"/>
    <mergeCell ref="H82:I82"/>
    <mergeCell ref="J82:K82"/>
    <mergeCell ref="L82:M82"/>
    <mergeCell ref="N82:P82"/>
    <mergeCell ref="S82:U82"/>
    <mergeCell ref="D81:G81"/>
    <mergeCell ref="H81:I81"/>
    <mergeCell ref="J81:K81"/>
    <mergeCell ref="L81:M81"/>
    <mergeCell ref="N81:P81"/>
    <mergeCell ref="S81:U81"/>
    <mergeCell ref="D80:G80"/>
    <mergeCell ref="H80:I80"/>
    <mergeCell ref="J80:K80"/>
    <mergeCell ref="L80:M80"/>
    <mergeCell ref="N80:P80"/>
    <mergeCell ref="S80:U80"/>
    <mergeCell ref="D79:G79"/>
    <mergeCell ref="H79:I79"/>
    <mergeCell ref="J79:K79"/>
    <mergeCell ref="L79:M79"/>
    <mergeCell ref="N79:P79"/>
    <mergeCell ref="S79:U79"/>
    <mergeCell ref="D78:G78"/>
    <mergeCell ref="H78:I78"/>
    <mergeCell ref="J78:K78"/>
    <mergeCell ref="L78:M78"/>
    <mergeCell ref="N78:P78"/>
    <mergeCell ref="S78:U78"/>
    <mergeCell ref="D77:G77"/>
    <mergeCell ref="H77:I77"/>
    <mergeCell ref="J77:K77"/>
    <mergeCell ref="L77:M77"/>
    <mergeCell ref="N77:P77"/>
    <mergeCell ref="S77:U77"/>
    <mergeCell ref="B76:G76"/>
    <mergeCell ref="H76:I76"/>
    <mergeCell ref="J76:K76"/>
    <mergeCell ref="L76:M76"/>
    <mergeCell ref="N76:P76"/>
    <mergeCell ref="S76:U76"/>
    <mergeCell ref="D75:G75"/>
    <mergeCell ref="H75:I75"/>
    <mergeCell ref="J75:K75"/>
    <mergeCell ref="L75:M75"/>
    <mergeCell ref="N75:P75"/>
    <mergeCell ref="S75:U75"/>
    <mergeCell ref="D74:G74"/>
    <mergeCell ref="H74:I74"/>
    <mergeCell ref="J74:K74"/>
    <mergeCell ref="L74:M74"/>
    <mergeCell ref="N74:P74"/>
    <mergeCell ref="S74:U74"/>
    <mergeCell ref="D73:G73"/>
    <mergeCell ref="H73:I73"/>
    <mergeCell ref="J73:K73"/>
    <mergeCell ref="L73:M73"/>
    <mergeCell ref="N73:P73"/>
    <mergeCell ref="S73:U73"/>
    <mergeCell ref="B72:G72"/>
    <mergeCell ref="H72:I72"/>
    <mergeCell ref="J72:K72"/>
    <mergeCell ref="L72:M72"/>
    <mergeCell ref="N72:P72"/>
    <mergeCell ref="S72:U72"/>
    <mergeCell ref="B71:G71"/>
    <mergeCell ref="H71:I71"/>
    <mergeCell ref="J71:K71"/>
    <mergeCell ref="L71:M71"/>
    <mergeCell ref="N71:P71"/>
    <mergeCell ref="S71:U71"/>
    <mergeCell ref="D70:G70"/>
    <mergeCell ref="H70:I70"/>
    <mergeCell ref="J70:K70"/>
    <mergeCell ref="L70:M70"/>
    <mergeCell ref="N70:P70"/>
    <mergeCell ref="S70:U70"/>
    <mergeCell ref="D69:G69"/>
    <mergeCell ref="H69:I69"/>
    <mergeCell ref="J69:K69"/>
    <mergeCell ref="L69:M69"/>
    <mergeCell ref="N69:P69"/>
    <mergeCell ref="S69:U69"/>
    <mergeCell ref="B68:G68"/>
    <mergeCell ref="H68:I68"/>
    <mergeCell ref="J68:K68"/>
    <mergeCell ref="L68:M68"/>
    <mergeCell ref="N68:P68"/>
    <mergeCell ref="S68:U68"/>
    <mergeCell ref="B67:G67"/>
    <mergeCell ref="H67:I67"/>
    <mergeCell ref="J67:K67"/>
    <mergeCell ref="L67:M67"/>
    <mergeCell ref="N67:P67"/>
    <mergeCell ref="S67:U67"/>
    <mergeCell ref="D66:G66"/>
    <mergeCell ref="H66:I66"/>
    <mergeCell ref="J66:K66"/>
    <mergeCell ref="L66:M66"/>
    <mergeCell ref="N66:P66"/>
    <mergeCell ref="S66:U66"/>
    <mergeCell ref="D65:G65"/>
    <mergeCell ref="H65:I65"/>
    <mergeCell ref="J65:K65"/>
    <mergeCell ref="L65:M65"/>
    <mergeCell ref="N65:P65"/>
    <mergeCell ref="S65:U65"/>
    <mergeCell ref="D64:G64"/>
    <mergeCell ref="H64:I64"/>
    <mergeCell ref="J64:K64"/>
    <mergeCell ref="L64:M64"/>
    <mergeCell ref="N64:P64"/>
    <mergeCell ref="S64:U64"/>
    <mergeCell ref="B62:U62"/>
    <mergeCell ref="D63:G63"/>
    <mergeCell ref="H63:I63"/>
    <mergeCell ref="J63:K63"/>
    <mergeCell ref="L63:M63"/>
    <mergeCell ref="N63:P63"/>
    <mergeCell ref="S63:U63"/>
    <mergeCell ref="D61:G61"/>
    <mergeCell ref="H61:I61"/>
    <mergeCell ref="J61:K61"/>
    <mergeCell ref="L61:M61"/>
    <mergeCell ref="N61:P61"/>
    <mergeCell ref="S61:U61"/>
    <mergeCell ref="D60:G60"/>
    <mergeCell ref="H60:I60"/>
    <mergeCell ref="J60:K60"/>
    <mergeCell ref="L60:M60"/>
    <mergeCell ref="N60:P60"/>
    <mergeCell ref="S60:U60"/>
    <mergeCell ref="B59:G59"/>
    <mergeCell ref="H59:I59"/>
    <mergeCell ref="J59:K59"/>
    <mergeCell ref="L59:M59"/>
    <mergeCell ref="N59:P59"/>
    <mergeCell ref="S59:U59"/>
    <mergeCell ref="B58:G58"/>
    <mergeCell ref="H58:I58"/>
    <mergeCell ref="J58:K58"/>
    <mergeCell ref="L58:M58"/>
    <mergeCell ref="N58:P58"/>
    <mergeCell ref="S58:U58"/>
    <mergeCell ref="B57:G57"/>
    <mergeCell ref="H57:I57"/>
    <mergeCell ref="J57:K57"/>
    <mergeCell ref="L57:M57"/>
    <mergeCell ref="N57:P57"/>
    <mergeCell ref="S57:U57"/>
    <mergeCell ref="D56:G56"/>
    <mergeCell ref="H56:I56"/>
    <mergeCell ref="J56:K56"/>
    <mergeCell ref="L56:M56"/>
    <mergeCell ref="N56:P56"/>
    <mergeCell ref="S56:U56"/>
    <mergeCell ref="D55:G55"/>
    <mergeCell ref="H55:I55"/>
    <mergeCell ref="J55:K55"/>
    <mergeCell ref="L55:M55"/>
    <mergeCell ref="N55:P55"/>
    <mergeCell ref="S55:U55"/>
    <mergeCell ref="D54:G54"/>
    <mergeCell ref="H54:I54"/>
    <mergeCell ref="J54:K54"/>
    <mergeCell ref="L54:M54"/>
    <mergeCell ref="N54:P54"/>
    <mergeCell ref="S54:U54"/>
    <mergeCell ref="D53:G53"/>
    <mergeCell ref="H53:I53"/>
    <mergeCell ref="J53:K53"/>
    <mergeCell ref="L53:M53"/>
    <mergeCell ref="N53:P53"/>
    <mergeCell ref="S53:U53"/>
    <mergeCell ref="B52:G52"/>
    <mergeCell ref="H52:I52"/>
    <mergeCell ref="J52:K52"/>
    <mergeCell ref="L52:M52"/>
    <mergeCell ref="N52:P52"/>
    <mergeCell ref="S52:U52"/>
    <mergeCell ref="B51:G51"/>
    <mergeCell ref="H51:I51"/>
    <mergeCell ref="J51:K51"/>
    <mergeCell ref="L51:M51"/>
    <mergeCell ref="N51:P51"/>
    <mergeCell ref="S51:U51"/>
    <mergeCell ref="D50:G50"/>
    <mergeCell ref="H50:I50"/>
    <mergeCell ref="J50:K50"/>
    <mergeCell ref="L50:M50"/>
    <mergeCell ref="N50:P50"/>
    <mergeCell ref="S50:U50"/>
    <mergeCell ref="D49:G49"/>
    <mergeCell ref="H49:I49"/>
    <mergeCell ref="J49:K49"/>
    <mergeCell ref="L49:M49"/>
    <mergeCell ref="N49:P49"/>
    <mergeCell ref="S49:U49"/>
    <mergeCell ref="D48:G48"/>
    <mergeCell ref="H48:I48"/>
    <mergeCell ref="J48:K48"/>
    <mergeCell ref="L48:M48"/>
    <mergeCell ref="N48:P48"/>
    <mergeCell ref="S48:U48"/>
    <mergeCell ref="D47:G47"/>
    <mergeCell ref="H47:I47"/>
    <mergeCell ref="J47:K47"/>
    <mergeCell ref="L47:M47"/>
    <mergeCell ref="N47:P47"/>
    <mergeCell ref="S47:U47"/>
    <mergeCell ref="D46:G46"/>
    <mergeCell ref="H46:I46"/>
    <mergeCell ref="J46:K46"/>
    <mergeCell ref="L46:M46"/>
    <mergeCell ref="N46:P46"/>
    <mergeCell ref="S46:U46"/>
    <mergeCell ref="D45:G45"/>
    <mergeCell ref="H45:I45"/>
    <mergeCell ref="J45:K45"/>
    <mergeCell ref="L45:M45"/>
    <mergeCell ref="N45:P45"/>
    <mergeCell ref="S45:U45"/>
    <mergeCell ref="D44:G44"/>
    <mergeCell ref="H44:I44"/>
    <mergeCell ref="J44:K44"/>
    <mergeCell ref="L44:M44"/>
    <mergeCell ref="N44:P44"/>
    <mergeCell ref="S44:U44"/>
    <mergeCell ref="B43:G43"/>
    <mergeCell ref="H43:I43"/>
    <mergeCell ref="J43:K43"/>
    <mergeCell ref="L43:M43"/>
    <mergeCell ref="N43:P43"/>
    <mergeCell ref="S43:U43"/>
    <mergeCell ref="B42:G42"/>
    <mergeCell ref="H42:I42"/>
    <mergeCell ref="J42:K42"/>
    <mergeCell ref="L42:M42"/>
    <mergeCell ref="N42:P42"/>
    <mergeCell ref="S42:U42"/>
    <mergeCell ref="D41:G41"/>
    <mergeCell ref="H41:I41"/>
    <mergeCell ref="J41:K41"/>
    <mergeCell ref="L41:M41"/>
    <mergeCell ref="N41:P41"/>
    <mergeCell ref="S41:U41"/>
    <mergeCell ref="D40:G40"/>
    <mergeCell ref="H40:I40"/>
    <mergeCell ref="J40:K40"/>
    <mergeCell ref="L40:M40"/>
    <mergeCell ref="N40:P40"/>
    <mergeCell ref="S40:U40"/>
    <mergeCell ref="B39:G39"/>
    <mergeCell ref="H39:I39"/>
    <mergeCell ref="J39:K39"/>
    <mergeCell ref="L39:M39"/>
    <mergeCell ref="N39:P39"/>
    <mergeCell ref="S39:U39"/>
    <mergeCell ref="D38:G38"/>
    <mergeCell ref="H38:I38"/>
    <mergeCell ref="J38:K38"/>
    <mergeCell ref="L38:M38"/>
    <mergeCell ref="N38:P38"/>
    <mergeCell ref="S38:U38"/>
    <mergeCell ref="D37:G37"/>
    <mergeCell ref="H37:I37"/>
    <mergeCell ref="J37:K37"/>
    <mergeCell ref="L37:M37"/>
    <mergeCell ref="N37:P37"/>
    <mergeCell ref="S37:U37"/>
    <mergeCell ref="D36:G36"/>
    <mergeCell ref="H36:I36"/>
    <mergeCell ref="J36:K36"/>
    <mergeCell ref="L36:M36"/>
    <mergeCell ref="N36:P36"/>
    <mergeCell ref="S36:U36"/>
    <mergeCell ref="B34:U34"/>
    <mergeCell ref="D35:G35"/>
    <mergeCell ref="H35:I35"/>
    <mergeCell ref="J35:K35"/>
    <mergeCell ref="L35:M35"/>
    <mergeCell ref="N35:P35"/>
    <mergeCell ref="S35:U35"/>
    <mergeCell ref="D33:G33"/>
    <mergeCell ref="H33:I33"/>
    <mergeCell ref="J33:K33"/>
    <mergeCell ref="L33:M33"/>
    <mergeCell ref="N33:P33"/>
    <mergeCell ref="S33:U33"/>
    <mergeCell ref="D32:G32"/>
    <mergeCell ref="H32:I32"/>
    <mergeCell ref="J32:K32"/>
    <mergeCell ref="L32:M32"/>
    <mergeCell ref="N32:P32"/>
    <mergeCell ref="S32:U32"/>
    <mergeCell ref="D31:G31"/>
    <mergeCell ref="H31:I31"/>
    <mergeCell ref="J31:K31"/>
    <mergeCell ref="L31:M31"/>
    <mergeCell ref="N31:P31"/>
    <mergeCell ref="S31:U31"/>
    <mergeCell ref="B30:G30"/>
    <mergeCell ref="H30:I30"/>
    <mergeCell ref="J30:K30"/>
    <mergeCell ref="L30:M30"/>
    <mergeCell ref="N30:P30"/>
    <mergeCell ref="S30:U30"/>
    <mergeCell ref="D29:G29"/>
    <mergeCell ref="H29:I29"/>
    <mergeCell ref="J29:K29"/>
    <mergeCell ref="L29:M29"/>
    <mergeCell ref="N29:P29"/>
    <mergeCell ref="S29:U29"/>
    <mergeCell ref="D28:G28"/>
    <mergeCell ref="H28:I28"/>
    <mergeCell ref="J28:K28"/>
    <mergeCell ref="L28:M28"/>
    <mergeCell ref="N28:P28"/>
    <mergeCell ref="S28:U28"/>
    <mergeCell ref="D27:G27"/>
    <mergeCell ref="H27:I27"/>
    <mergeCell ref="J27:K27"/>
    <mergeCell ref="L27:M27"/>
    <mergeCell ref="N27:P27"/>
    <mergeCell ref="S27:U27"/>
    <mergeCell ref="B26:G26"/>
    <mergeCell ref="H26:I26"/>
    <mergeCell ref="J26:K26"/>
    <mergeCell ref="L26:M26"/>
    <mergeCell ref="N26:P26"/>
    <mergeCell ref="S26:U26"/>
    <mergeCell ref="D25:G25"/>
    <mergeCell ref="H25:I25"/>
    <mergeCell ref="J25:K25"/>
    <mergeCell ref="L25:M25"/>
    <mergeCell ref="N25:P25"/>
    <mergeCell ref="S25:U25"/>
    <mergeCell ref="D24:G24"/>
    <mergeCell ref="H24:I24"/>
    <mergeCell ref="J24:K24"/>
    <mergeCell ref="L24:M24"/>
    <mergeCell ref="N24:P24"/>
    <mergeCell ref="S24:U24"/>
    <mergeCell ref="B23:G23"/>
    <mergeCell ref="H23:I23"/>
    <mergeCell ref="J23:K23"/>
    <mergeCell ref="L23:M23"/>
    <mergeCell ref="N23:P23"/>
    <mergeCell ref="S23:U23"/>
    <mergeCell ref="B22:G22"/>
    <mergeCell ref="H22:I22"/>
    <mergeCell ref="J22:K22"/>
    <mergeCell ref="L22:M22"/>
    <mergeCell ref="N22:P22"/>
    <mergeCell ref="S22:U22"/>
    <mergeCell ref="D21:G21"/>
    <mergeCell ref="H21:I21"/>
    <mergeCell ref="J21:K21"/>
    <mergeCell ref="L21:M21"/>
    <mergeCell ref="N21:P21"/>
    <mergeCell ref="S21:U21"/>
    <mergeCell ref="D20:G20"/>
    <mergeCell ref="H20:I20"/>
    <mergeCell ref="J20:K20"/>
    <mergeCell ref="L20:M20"/>
    <mergeCell ref="N20:P20"/>
    <mergeCell ref="S20:U20"/>
    <mergeCell ref="D19:G19"/>
    <mergeCell ref="H19:I19"/>
    <mergeCell ref="J19:K19"/>
    <mergeCell ref="L19:M19"/>
    <mergeCell ref="N19:P19"/>
    <mergeCell ref="S19:U19"/>
    <mergeCell ref="D18:G18"/>
    <mergeCell ref="H18:I18"/>
    <mergeCell ref="J18:K18"/>
    <mergeCell ref="L18:M18"/>
    <mergeCell ref="N18:P18"/>
    <mergeCell ref="S18:U18"/>
    <mergeCell ref="D17:G17"/>
    <mergeCell ref="H17:I17"/>
    <mergeCell ref="J17:K17"/>
    <mergeCell ref="L17:M17"/>
    <mergeCell ref="N17:P17"/>
    <mergeCell ref="S17:U17"/>
    <mergeCell ref="D16:G16"/>
    <mergeCell ref="H16:I16"/>
    <mergeCell ref="J16:K16"/>
    <mergeCell ref="L16:M16"/>
    <mergeCell ref="N16:P16"/>
    <mergeCell ref="S16:U16"/>
    <mergeCell ref="D15:G15"/>
    <mergeCell ref="H15:I15"/>
    <mergeCell ref="J15:K15"/>
    <mergeCell ref="L15:M15"/>
    <mergeCell ref="N15:P15"/>
    <mergeCell ref="S15:U15"/>
    <mergeCell ref="B14:G14"/>
    <mergeCell ref="H14:I14"/>
    <mergeCell ref="J14:K14"/>
    <mergeCell ref="L14:M14"/>
    <mergeCell ref="N14:P14"/>
    <mergeCell ref="S14:U14"/>
    <mergeCell ref="D13:G13"/>
    <mergeCell ref="H13:I13"/>
    <mergeCell ref="J13:K13"/>
    <mergeCell ref="L13:M13"/>
    <mergeCell ref="N13:P13"/>
    <mergeCell ref="S13:U13"/>
    <mergeCell ref="D12:G12"/>
    <mergeCell ref="H12:I12"/>
    <mergeCell ref="J12:K12"/>
    <mergeCell ref="L12:M12"/>
    <mergeCell ref="N12:P12"/>
    <mergeCell ref="S12:U12"/>
    <mergeCell ref="D11:G11"/>
    <mergeCell ref="H11:I11"/>
    <mergeCell ref="J11:K11"/>
    <mergeCell ref="L11:M11"/>
    <mergeCell ref="N11:P11"/>
    <mergeCell ref="S11:U11"/>
    <mergeCell ref="B10:G10"/>
    <mergeCell ref="H10:I10"/>
    <mergeCell ref="J10:K10"/>
    <mergeCell ref="L10:M10"/>
    <mergeCell ref="N10:P10"/>
    <mergeCell ref="S10:U10"/>
    <mergeCell ref="B9:G9"/>
    <mergeCell ref="H9:I9"/>
    <mergeCell ref="J9:K9"/>
    <mergeCell ref="L9:M9"/>
    <mergeCell ref="N9:P9"/>
    <mergeCell ref="S9:U9"/>
    <mergeCell ref="B8:G8"/>
    <mergeCell ref="H8:I8"/>
    <mergeCell ref="J8:K8"/>
    <mergeCell ref="L8:M8"/>
    <mergeCell ref="N8:P8"/>
    <mergeCell ref="S8:U8"/>
    <mergeCell ref="B7:G7"/>
    <mergeCell ref="H7:I7"/>
    <mergeCell ref="J7:K7"/>
    <mergeCell ref="L7:M7"/>
    <mergeCell ref="N7:P7"/>
    <mergeCell ref="S7:U7"/>
    <mergeCell ref="A1:U1"/>
    <mergeCell ref="A3:U3"/>
    <mergeCell ref="B4:U4"/>
    <mergeCell ref="B5:U5"/>
    <mergeCell ref="H6:K6"/>
    <mergeCell ref="M6:P6"/>
    <mergeCell ref="R6:U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49"/>
  <sheetViews>
    <sheetView workbookViewId="0">
      <selection activeCell="AA7" sqref="AA7"/>
    </sheetView>
  </sheetViews>
  <sheetFormatPr defaultRowHeight="12.75"/>
  <cols>
    <col min="1" max="9" width="9.140625" style="2"/>
    <col min="10" max="10" width="4.28515625" style="2" customWidth="1"/>
    <col min="11" max="11" width="9.140625" style="2"/>
    <col min="12" max="12" width="6.28515625" style="2" customWidth="1"/>
    <col min="13" max="13" width="9.140625" style="2"/>
    <col min="14" max="14" width="2" style="2" customWidth="1"/>
    <col min="15" max="15" width="1.85546875" style="2" customWidth="1"/>
    <col min="16" max="16" width="9.140625" style="2"/>
    <col min="17" max="17" width="5.42578125" style="2" customWidth="1"/>
    <col min="18" max="18" width="10.28515625" style="2" customWidth="1"/>
    <col min="19" max="19" width="3.140625" style="2" customWidth="1"/>
    <col min="20" max="20" width="3.7109375" style="2" customWidth="1"/>
    <col min="21" max="16384" width="9.140625" style="2"/>
  </cols>
  <sheetData>
    <row r="1" spans="1:22" ht="42" customHeight="1">
      <c r="A1" s="142" t="s">
        <v>78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22" ht="18">
      <c r="A2" s="109"/>
      <c r="B2" s="109"/>
      <c r="C2" s="109"/>
      <c r="D2" s="109"/>
      <c r="E2" s="109"/>
      <c r="F2" s="109"/>
      <c r="G2" s="109"/>
      <c r="H2" s="80"/>
      <c r="I2" s="80"/>
    </row>
    <row r="3" spans="1:22" ht="18" customHeight="1">
      <c r="A3" s="142" t="s">
        <v>79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</row>
    <row r="4" spans="1:22" ht="15" customHeight="1">
      <c r="A4" s="11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110"/>
    </row>
    <row r="5" spans="1:22" s="111" customFormat="1" ht="15" customHeight="1">
      <c r="A5" s="110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110"/>
    </row>
    <row r="6" spans="1:22" ht="36" customHeight="1">
      <c r="A6" s="110"/>
      <c r="B6" s="110"/>
      <c r="C6" s="110"/>
      <c r="D6" s="110"/>
      <c r="E6" s="110"/>
      <c r="F6" s="110"/>
      <c r="G6" s="110"/>
      <c r="H6" s="202" t="s">
        <v>162</v>
      </c>
      <c r="I6" s="202"/>
      <c r="J6" s="202"/>
      <c r="K6" s="202"/>
      <c r="M6" s="202" t="s">
        <v>163</v>
      </c>
      <c r="N6" s="202"/>
      <c r="O6" s="202"/>
      <c r="P6" s="202"/>
      <c r="Q6" s="112"/>
      <c r="R6" s="202" t="s">
        <v>164</v>
      </c>
      <c r="S6" s="202"/>
      <c r="T6" s="202"/>
      <c r="U6" s="202"/>
      <c r="V6" s="110"/>
    </row>
    <row r="7" spans="1:22" ht="20.25" customHeight="1">
      <c r="A7" s="110"/>
      <c r="B7" s="197" t="s">
        <v>165</v>
      </c>
      <c r="C7" s="197"/>
      <c r="D7" s="197"/>
      <c r="E7" s="197"/>
      <c r="F7" s="197"/>
      <c r="G7" s="197"/>
      <c r="H7" s="198" t="s">
        <v>166</v>
      </c>
      <c r="I7" s="198"/>
      <c r="J7" s="198" t="s">
        <v>167</v>
      </c>
      <c r="K7" s="198"/>
      <c r="L7" s="199">
        <v>1402301</v>
      </c>
      <c r="M7" s="198"/>
      <c r="N7" s="199">
        <v>10565636.890000001</v>
      </c>
      <c r="O7" s="198"/>
      <c r="P7" s="198"/>
      <c r="Q7" s="113"/>
      <c r="R7" s="114">
        <v>1430197</v>
      </c>
      <c r="S7" s="199">
        <v>10775819.300000001</v>
      </c>
      <c r="T7" s="198"/>
      <c r="U7" s="198"/>
      <c r="V7" s="110"/>
    </row>
    <row r="8" spans="1:22" ht="17.25" customHeight="1">
      <c r="A8" s="110"/>
      <c r="B8" s="205" t="s">
        <v>168</v>
      </c>
      <c r="C8" s="205"/>
      <c r="D8" s="205"/>
      <c r="E8" s="205"/>
      <c r="F8" s="205"/>
      <c r="G8" s="205"/>
      <c r="H8" s="206" t="s">
        <v>169</v>
      </c>
      <c r="I8" s="206"/>
      <c r="J8" s="206" t="s">
        <v>170</v>
      </c>
      <c r="K8" s="206"/>
      <c r="L8" s="206" t="s">
        <v>171</v>
      </c>
      <c r="M8" s="206"/>
      <c r="N8" s="206" t="s">
        <v>172</v>
      </c>
      <c r="O8" s="206"/>
      <c r="P8" s="206"/>
      <c r="Q8" s="115"/>
      <c r="R8" s="115" t="s">
        <v>173</v>
      </c>
      <c r="S8" s="206" t="s">
        <v>174</v>
      </c>
      <c r="T8" s="206"/>
      <c r="U8" s="206"/>
      <c r="V8" s="110"/>
    </row>
    <row r="9" spans="1:22" ht="19.5" customHeight="1">
      <c r="A9" s="110"/>
      <c r="B9" s="203" t="s">
        <v>175</v>
      </c>
      <c r="C9" s="203"/>
      <c r="D9" s="203"/>
      <c r="E9" s="203"/>
      <c r="F9" s="203"/>
      <c r="G9" s="203"/>
      <c r="H9" s="204" t="s">
        <v>176</v>
      </c>
      <c r="I9" s="204"/>
      <c r="J9" s="204" t="s">
        <v>177</v>
      </c>
      <c r="K9" s="204"/>
      <c r="L9" s="204" t="s">
        <v>178</v>
      </c>
      <c r="M9" s="204"/>
      <c r="N9" s="204" t="s">
        <v>179</v>
      </c>
      <c r="O9" s="204"/>
      <c r="P9" s="204"/>
      <c r="Q9" s="116"/>
      <c r="R9" s="116" t="s">
        <v>180</v>
      </c>
      <c r="S9" s="204" t="s">
        <v>181</v>
      </c>
      <c r="T9" s="204"/>
      <c r="U9" s="204"/>
      <c r="V9" s="110"/>
    </row>
    <row r="10" spans="1:22" ht="12.95" customHeight="1">
      <c r="A10" s="110"/>
      <c r="B10" s="209" t="s">
        <v>182</v>
      </c>
      <c r="C10" s="209"/>
      <c r="D10" s="209"/>
      <c r="E10" s="209"/>
      <c r="F10" s="209"/>
      <c r="G10" s="209"/>
      <c r="H10" s="210" t="s">
        <v>183</v>
      </c>
      <c r="I10" s="210"/>
      <c r="J10" s="210" t="s">
        <v>184</v>
      </c>
      <c r="K10" s="210"/>
      <c r="L10" s="210" t="s">
        <v>185</v>
      </c>
      <c r="M10" s="210"/>
      <c r="N10" s="210" t="s">
        <v>186</v>
      </c>
      <c r="O10" s="210"/>
      <c r="P10" s="210"/>
      <c r="Q10" s="117"/>
      <c r="R10" s="117" t="s">
        <v>187</v>
      </c>
      <c r="S10" s="210" t="s">
        <v>188</v>
      </c>
      <c r="T10" s="210"/>
      <c r="U10" s="210"/>
      <c r="V10" s="110"/>
    </row>
    <row r="11" spans="1:22" ht="15" customHeight="1">
      <c r="A11" s="110"/>
      <c r="B11" s="118"/>
      <c r="C11" s="118" t="s">
        <v>189</v>
      </c>
      <c r="D11" s="207" t="s">
        <v>190</v>
      </c>
      <c r="E11" s="207"/>
      <c r="F11" s="207"/>
      <c r="G11" s="207"/>
      <c r="H11" s="208" t="s">
        <v>183</v>
      </c>
      <c r="I11" s="208"/>
      <c r="J11" s="208" t="s">
        <v>184</v>
      </c>
      <c r="K11" s="208"/>
      <c r="L11" s="208" t="s">
        <v>185</v>
      </c>
      <c r="M11" s="208"/>
      <c r="N11" s="208" t="s">
        <v>186</v>
      </c>
      <c r="O11" s="208"/>
      <c r="P11" s="208"/>
      <c r="Q11" s="119"/>
      <c r="R11" s="119" t="s">
        <v>187</v>
      </c>
      <c r="S11" s="208" t="s">
        <v>188</v>
      </c>
      <c r="T11" s="208"/>
      <c r="U11" s="208"/>
      <c r="V11" s="110"/>
    </row>
    <row r="12" spans="1:22" ht="15" customHeight="1">
      <c r="A12" s="110"/>
      <c r="B12" s="120" t="s">
        <v>191</v>
      </c>
      <c r="C12" s="120" t="s">
        <v>192</v>
      </c>
      <c r="D12" s="211" t="s">
        <v>193</v>
      </c>
      <c r="E12" s="211"/>
      <c r="F12" s="211"/>
      <c r="G12" s="211"/>
      <c r="H12" s="212" t="s">
        <v>194</v>
      </c>
      <c r="I12" s="212"/>
      <c r="J12" s="212" t="s">
        <v>195</v>
      </c>
      <c r="K12" s="212"/>
      <c r="L12" s="212" t="s">
        <v>196</v>
      </c>
      <c r="M12" s="212"/>
      <c r="N12" s="212" t="s">
        <v>197</v>
      </c>
      <c r="O12" s="212"/>
      <c r="P12" s="212"/>
      <c r="Q12" s="121"/>
      <c r="R12" s="121" t="s">
        <v>198</v>
      </c>
      <c r="S12" s="212" t="s">
        <v>199</v>
      </c>
      <c r="T12" s="212"/>
      <c r="U12" s="212"/>
      <c r="V12" s="110"/>
    </row>
    <row r="13" spans="1:22" ht="15" customHeight="1">
      <c r="A13" s="110"/>
      <c r="B13" s="120" t="s">
        <v>200</v>
      </c>
      <c r="C13" s="120" t="s">
        <v>201</v>
      </c>
      <c r="D13" s="211" t="s">
        <v>202</v>
      </c>
      <c r="E13" s="211"/>
      <c r="F13" s="211"/>
      <c r="G13" s="211"/>
      <c r="H13" s="212" t="s">
        <v>203</v>
      </c>
      <c r="I13" s="212"/>
      <c r="J13" s="212" t="s">
        <v>204</v>
      </c>
      <c r="K13" s="212"/>
      <c r="L13" s="212" t="s">
        <v>205</v>
      </c>
      <c r="M13" s="212"/>
      <c r="N13" s="212" t="s">
        <v>206</v>
      </c>
      <c r="O13" s="212"/>
      <c r="P13" s="212"/>
      <c r="Q13" s="121"/>
      <c r="R13" s="121" t="s">
        <v>207</v>
      </c>
      <c r="S13" s="212" t="s">
        <v>208</v>
      </c>
      <c r="T13" s="212"/>
      <c r="U13" s="212"/>
      <c r="V13" s="110"/>
    </row>
    <row r="14" spans="1:22" ht="12.95" customHeight="1">
      <c r="A14" s="110"/>
      <c r="B14" s="209" t="s">
        <v>209</v>
      </c>
      <c r="C14" s="209"/>
      <c r="D14" s="209"/>
      <c r="E14" s="209"/>
      <c r="F14" s="209"/>
      <c r="G14" s="209"/>
      <c r="H14" s="210" t="s">
        <v>210</v>
      </c>
      <c r="I14" s="210"/>
      <c r="J14" s="210" t="s">
        <v>211</v>
      </c>
      <c r="K14" s="210"/>
      <c r="L14" s="210" t="s">
        <v>212</v>
      </c>
      <c r="M14" s="210"/>
      <c r="N14" s="210" t="s">
        <v>213</v>
      </c>
      <c r="O14" s="210"/>
      <c r="P14" s="210"/>
      <c r="Q14" s="117"/>
      <c r="R14" s="117" t="s">
        <v>214</v>
      </c>
      <c r="S14" s="210" t="s">
        <v>215</v>
      </c>
      <c r="T14" s="210"/>
      <c r="U14" s="210"/>
      <c r="V14" s="110"/>
    </row>
    <row r="15" spans="1:22" ht="15" customHeight="1">
      <c r="A15" s="110"/>
      <c r="B15" s="118"/>
      <c r="C15" s="118" t="s">
        <v>189</v>
      </c>
      <c r="D15" s="207" t="s">
        <v>190</v>
      </c>
      <c r="E15" s="207"/>
      <c r="F15" s="207"/>
      <c r="G15" s="207"/>
      <c r="H15" s="208" t="s">
        <v>216</v>
      </c>
      <c r="I15" s="208"/>
      <c r="J15" s="208" t="s">
        <v>217</v>
      </c>
      <c r="K15" s="208"/>
      <c r="L15" s="208" t="s">
        <v>218</v>
      </c>
      <c r="M15" s="208"/>
      <c r="N15" s="208" t="s">
        <v>219</v>
      </c>
      <c r="O15" s="208"/>
      <c r="P15" s="208"/>
      <c r="Q15" s="119"/>
      <c r="R15" s="119" t="s">
        <v>220</v>
      </c>
      <c r="S15" s="208" t="s">
        <v>221</v>
      </c>
      <c r="T15" s="208"/>
      <c r="U15" s="208"/>
      <c r="V15" s="110"/>
    </row>
    <row r="16" spans="1:22" ht="15" customHeight="1">
      <c r="A16" s="110"/>
      <c r="B16" s="120" t="s">
        <v>222</v>
      </c>
      <c r="C16" s="120" t="s">
        <v>192</v>
      </c>
      <c r="D16" s="211" t="s">
        <v>193</v>
      </c>
      <c r="E16" s="211"/>
      <c r="F16" s="211"/>
      <c r="G16" s="211"/>
      <c r="H16" s="212" t="s">
        <v>223</v>
      </c>
      <c r="I16" s="212"/>
      <c r="J16" s="212" t="s">
        <v>224</v>
      </c>
      <c r="K16" s="212"/>
      <c r="L16" s="212" t="s">
        <v>225</v>
      </c>
      <c r="M16" s="212"/>
      <c r="N16" s="212" t="s">
        <v>226</v>
      </c>
      <c r="O16" s="212"/>
      <c r="P16" s="212"/>
      <c r="Q16" s="121"/>
      <c r="R16" s="121" t="s">
        <v>227</v>
      </c>
      <c r="S16" s="212" t="s">
        <v>228</v>
      </c>
      <c r="T16" s="212"/>
      <c r="U16" s="212"/>
      <c r="V16" s="110"/>
    </row>
    <row r="17" spans="1:22" ht="15" customHeight="1">
      <c r="A17" s="110"/>
      <c r="B17" s="120" t="s">
        <v>229</v>
      </c>
      <c r="C17" s="120" t="s">
        <v>201</v>
      </c>
      <c r="D17" s="211" t="s">
        <v>202</v>
      </c>
      <c r="E17" s="211"/>
      <c r="F17" s="211"/>
      <c r="G17" s="211"/>
      <c r="H17" s="212" t="s">
        <v>230</v>
      </c>
      <c r="I17" s="212"/>
      <c r="J17" s="212" t="s">
        <v>231</v>
      </c>
      <c r="K17" s="212"/>
      <c r="L17" s="212" t="s">
        <v>232</v>
      </c>
      <c r="M17" s="212"/>
      <c r="N17" s="212" t="s">
        <v>233</v>
      </c>
      <c r="O17" s="212"/>
      <c r="P17" s="212"/>
      <c r="Q17" s="121"/>
      <c r="R17" s="121" t="s">
        <v>234</v>
      </c>
      <c r="S17" s="212" t="s">
        <v>235</v>
      </c>
      <c r="T17" s="212"/>
      <c r="U17" s="212"/>
      <c r="V17" s="110"/>
    </row>
    <row r="18" spans="1:22" ht="15" customHeight="1">
      <c r="A18" s="110"/>
      <c r="B18" s="120" t="s">
        <v>236</v>
      </c>
      <c r="C18" s="120" t="s">
        <v>237</v>
      </c>
      <c r="D18" s="211" t="s">
        <v>238</v>
      </c>
      <c r="E18" s="211"/>
      <c r="F18" s="211"/>
      <c r="G18" s="211"/>
      <c r="H18" s="212" t="s">
        <v>239</v>
      </c>
      <c r="I18" s="212"/>
      <c r="J18" s="212" t="s">
        <v>240</v>
      </c>
      <c r="K18" s="212"/>
      <c r="L18" s="212" t="s">
        <v>241</v>
      </c>
      <c r="M18" s="212"/>
      <c r="N18" s="212" t="s">
        <v>242</v>
      </c>
      <c r="O18" s="212"/>
      <c r="P18" s="212"/>
      <c r="Q18" s="121"/>
      <c r="R18" s="121" t="s">
        <v>243</v>
      </c>
      <c r="S18" s="212" t="s">
        <v>244</v>
      </c>
      <c r="T18" s="212"/>
      <c r="U18" s="212"/>
      <c r="V18" s="110"/>
    </row>
    <row r="19" spans="1:22" ht="15" customHeight="1">
      <c r="A19" s="110"/>
      <c r="B19" s="120" t="s">
        <v>245</v>
      </c>
      <c r="C19" s="120" t="s">
        <v>246</v>
      </c>
      <c r="D19" s="211" t="s">
        <v>247</v>
      </c>
      <c r="E19" s="211"/>
      <c r="F19" s="211"/>
      <c r="G19" s="211"/>
      <c r="H19" s="212" t="s">
        <v>248</v>
      </c>
      <c r="I19" s="212"/>
      <c r="J19" s="212" t="s">
        <v>249</v>
      </c>
      <c r="K19" s="212"/>
      <c r="L19" s="212" t="s">
        <v>250</v>
      </c>
      <c r="M19" s="212"/>
      <c r="N19" s="212" t="s">
        <v>251</v>
      </c>
      <c r="O19" s="212"/>
      <c r="P19" s="212"/>
      <c r="Q19" s="121"/>
      <c r="R19" s="121" t="s">
        <v>252</v>
      </c>
      <c r="S19" s="212" t="s">
        <v>253</v>
      </c>
      <c r="T19" s="212"/>
      <c r="U19" s="212"/>
      <c r="V19" s="110"/>
    </row>
    <row r="20" spans="1:22" ht="15" customHeight="1">
      <c r="A20" s="110"/>
      <c r="B20" s="118"/>
      <c r="C20" s="118" t="s">
        <v>254</v>
      </c>
      <c r="D20" s="207" t="s">
        <v>255</v>
      </c>
      <c r="E20" s="207"/>
      <c r="F20" s="207"/>
      <c r="G20" s="207"/>
      <c r="H20" s="208" t="s">
        <v>256</v>
      </c>
      <c r="I20" s="208"/>
      <c r="J20" s="208" t="s">
        <v>257</v>
      </c>
      <c r="K20" s="208"/>
      <c r="L20" s="208" t="s">
        <v>258</v>
      </c>
      <c r="M20" s="208"/>
      <c r="N20" s="208" t="s">
        <v>259</v>
      </c>
      <c r="O20" s="208"/>
      <c r="P20" s="208"/>
      <c r="Q20" s="119"/>
      <c r="R20" s="119" t="s">
        <v>260</v>
      </c>
      <c r="S20" s="208" t="s">
        <v>261</v>
      </c>
      <c r="T20" s="208"/>
      <c r="U20" s="208"/>
      <c r="V20" s="110"/>
    </row>
    <row r="21" spans="1:22" ht="15" customHeight="1">
      <c r="A21" s="110"/>
      <c r="B21" s="120" t="s">
        <v>262</v>
      </c>
      <c r="C21" s="120" t="s">
        <v>263</v>
      </c>
      <c r="D21" s="211" t="s">
        <v>264</v>
      </c>
      <c r="E21" s="211"/>
      <c r="F21" s="211"/>
      <c r="G21" s="211"/>
      <c r="H21" s="212" t="s">
        <v>256</v>
      </c>
      <c r="I21" s="212"/>
      <c r="J21" s="212" t="s">
        <v>257</v>
      </c>
      <c r="K21" s="212"/>
      <c r="L21" s="212" t="s">
        <v>258</v>
      </c>
      <c r="M21" s="212"/>
      <c r="N21" s="212" t="s">
        <v>259</v>
      </c>
      <c r="O21" s="212"/>
      <c r="P21" s="212"/>
      <c r="Q21" s="121"/>
      <c r="R21" s="121" t="s">
        <v>260</v>
      </c>
      <c r="S21" s="212" t="s">
        <v>261</v>
      </c>
      <c r="T21" s="212"/>
      <c r="U21" s="212"/>
      <c r="V21" s="110"/>
    </row>
    <row r="22" spans="1:22" ht="12.95" customHeight="1">
      <c r="A22" s="110"/>
      <c r="B22" s="203" t="s">
        <v>265</v>
      </c>
      <c r="C22" s="203"/>
      <c r="D22" s="203"/>
      <c r="E22" s="203"/>
      <c r="F22" s="203"/>
      <c r="G22" s="203"/>
      <c r="H22" s="204" t="s">
        <v>266</v>
      </c>
      <c r="I22" s="204"/>
      <c r="J22" s="204" t="s">
        <v>267</v>
      </c>
      <c r="K22" s="204"/>
      <c r="L22" s="204" t="s">
        <v>268</v>
      </c>
      <c r="M22" s="204"/>
      <c r="N22" s="204" t="s">
        <v>269</v>
      </c>
      <c r="O22" s="204"/>
      <c r="P22" s="204"/>
      <c r="Q22" s="116"/>
      <c r="R22" s="116" t="s">
        <v>270</v>
      </c>
      <c r="S22" s="204" t="s">
        <v>271</v>
      </c>
      <c r="T22" s="204"/>
      <c r="U22" s="204"/>
      <c r="V22" s="110"/>
    </row>
    <row r="23" spans="1:22" ht="12.95" customHeight="1">
      <c r="A23" s="110"/>
      <c r="B23" s="209" t="s">
        <v>182</v>
      </c>
      <c r="C23" s="209"/>
      <c r="D23" s="209"/>
      <c r="E23" s="209"/>
      <c r="F23" s="209"/>
      <c r="G23" s="209"/>
      <c r="H23" s="210" t="s">
        <v>272</v>
      </c>
      <c r="I23" s="210"/>
      <c r="J23" s="210" t="s">
        <v>273</v>
      </c>
      <c r="K23" s="210"/>
      <c r="L23" s="210" t="s">
        <v>274</v>
      </c>
      <c r="M23" s="210"/>
      <c r="N23" s="210" t="s">
        <v>275</v>
      </c>
      <c r="O23" s="210"/>
      <c r="P23" s="210"/>
      <c r="Q23" s="117"/>
      <c r="R23" s="117" t="s">
        <v>276</v>
      </c>
      <c r="S23" s="210" t="s">
        <v>277</v>
      </c>
      <c r="T23" s="210"/>
      <c r="U23" s="210"/>
      <c r="V23" s="110"/>
    </row>
    <row r="24" spans="1:22" ht="15" customHeight="1">
      <c r="A24" s="110"/>
      <c r="B24" s="118"/>
      <c r="C24" s="118" t="s">
        <v>189</v>
      </c>
      <c r="D24" s="207" t="s">
        <v>190</v>
      </c>
      <c r="E24" s="207"/>
      <c r="F24" s="207"/>
      <c r="G24" s="207"/>
      <c r="H24" s="208" t="s">
        <v>272</v>
      </c>
      <c r="I24" s="208"/>
      <c r="J24" s="208" t="s">
        <v>273</v>
      </c>
      <c r="K24" s="208"/>
      <c r="L24" s="208" t="s">
        <v>274</v>
      </c>
      <c r="M24" s="208"/>
      <c r="N24" s="208" t="s">
        <v>275</v>
      </c>
      <c r="O24" s="208"/>
      <c r="P24" s="208"/>
      <c r="Q24" s="119"/>
      <c r="R24" s="119" t="s">
        <v>276</v>
      </c>
      <c r="S24" s="208" t="s">
        <v>277</v>
      </c>
      <c r="T24" s="208"/>
      <c r="U24" s="208"/>
      <c r="V24" s="110"/>
    </row>
    <row r="25" spans="1:22" ht="15" customHeight="1">
      <c r="A25" s="110"/>
      <c r="B25" s="120" t="s">
        <v>278</v>
      </c>
      <c r="C25" s="120" t="s">
        <v>201</v>
      </c>
      <c r="D25" s="211" t="s">
        <v>202</v>
      </c>
      <c r="E25" s="211"/>
      <c r="F25" s="211"/>
      <c r="G25" s="211"/>
      <c r="H25" s="212" t="s">
        <v>272</v>
      </c>
      <c r="I25" s="212"/>
      <c r="J25" s="212" t="s">
        <v>273</v>
      </c>
      <c r="K25" s="212"/>
      <c r="L25" s="212" t="s">
        <v>274</v>
      </c>
      <c r="M25" s="212"/>
      <c r="N25" s="212" t="s">
        <v>275</v>
      </c>
      <c r="O25" s="212"/>
      <c r="P25" s="212"/>
      <c r="Q25" s="121"/>
      <c r="R25" s="121" t="s">
        <v>276</v>
      </c>
      <c r="S25" s="212" t="s">
        <v>277</v>
      </c>
      <c r="T25" s="212"/>
      <c r="U25" s="212"/>
      <c r="V25" s="110"/>
    </row>
    <row r="26" spans="1:22" ht="12.95" customHeight="1">
      <c r="A26" s="110"/>
      <c r="B26" s="209" t="s">
        <v>209</v>
      </c>
      <c r="C26" s="209"/>
      <c r="D26" s="209"/>
      <c r="E26" s="209"/>
      <c r="F26" s="209"/>
      <c r="G26" s="209"/>
      <c r="H26" s="210" t="s">
        <v>279</v>
      </c>
      <c r="I26" s="210"/>
      <c r="J26" s="210" t="s">
        <v>280</v>
      </c>
      <c r="K26" s="210"/>
      <c r="L26" s="210" t="s">
        <v>281</v>
      </c>
      <c r="M26" s="210"/>
      <c r="N26" s="210" t="s">
        <v>282</v>
      </c>
      <c r="O26" s="210"/>
      <c r="P26" s="210"/>
      <c r="Q26" s="117"/>
      <c r="R26" s="117" t="s">
        <v>283</v>
      </c>
      <c r="S26" s="210" t="s">
        <v>284</v>
      </c>
      <c r="T26" s="210"/>
      <c r="U26" s="210"/>
      <c r="V26" s="110"/>
    </row>
    <row r="27" spans="1:22" ht="15" customHeight="1">
      <c r="A27" s="110"/>
      <c r="B27" s="118"/>
      <c r="C27" s="118" t="s">
        <v>189</v>
      </c>
      <c r="D27" s="207" t="s">
        <v>190</v>
      </c>
      <c r="E27" s="207"/>
      <c r="F27" s="207"/>
      <c r="G27" s="207"/>
      <c r="H27" s="208" t="s">
        <v>279</v>
      </c>
      <c r="I27" s="208"/>
      <c r="J27" s="208" t="s">
        <v>280</v>
      </c>
      <c r="K27" s="208"/>
      <c r="L27" s="208" t="s">
        <v>281</v>
      </c>
      <c r="M27" s="208"/>
      <c r="N27" s="208" t="s">
        <v>282</v>
      </c>
      <c r="O27" s="208"/>
      <c r="P27" s="208"/>
      <c r="Q27" s="119"/>
      <c r="R27" s="119" t="s">
        <v>283</v>
      </c>
      <c r="S27" s="208" t="s">
        <v>284</v>
      </c>
      <c r="T27" s="208"/>
      <c r="U27" s="208"/>
      <c r="V27" s="110"/>
    </row>
    <row r="28" spans="1:22" ht="15" customHeight="1">
      <c r="A28" s="110"/>
      <c r="B28" s="120" t="s">
        <v>285</v>
      </c>
      <c r="C28" s="120" t="s">
        <v>201</v>
      </c>
      <c r="D28" s="211" t="s">
        <v>202</v>
      </c>
      <c r="E28" s="211"/>
      <c r="F28" s="211"/>
      <c r="G28" s="211"/>
      <c r="H28" s="212" t="s">
        <v>286</v>
      </c>
      <c r="I28" s="212"/>
      <c r="J28" s="212" t="s">
        <v>287</v>
      </c>
      <c r="K28" s="212"/>
      <c r="L28" s="212" t="s">
        <v>288</v>
      </c>
      <c r="M28" s="212"/>
      <c r="N28" s="212" t="s">
        <v>289</v>
      </c>
      <c r="O28" s="212"/>
      <c r="P28" s="212"/>
      <c r="Q28" s="121"/>
      <c r="R28" s="121" t="s">
        <v>290</v>
      </c>
      <c r="S28" s="212" t="s">
        <v>291</v>
      </c>
      <c r="T28" s="212"/>
      <c r="U28" s="212"/>
      <c r="V28" s="110"/>
    </row>
    <row r="29" spans="1:22" ht="15" customHeight="1">
      <c r="A29" s="110"/>
      <c r="B29" s="120" t="s">
        <v>292</v>
      </c>
      <c r="C29" s="120" t="s">
        <v>237</v>
      </c>
      <c r="D29" s="211" t="s">
        <v>238</v>
      </c>
      <c r="E29" s="211"/>
      <c r="F29" s="211"/>
      <c r="G29" s="211"/>
      <c r="H29" s="212" t="s">
        <v>293</v>
      </c>
      <c r="I29" s="212"/>
      <c r="J29" s="212" t="s">
        <v>294</v>
      </c>
      <c r="K29" s="212"/>
      <c r="L29" s="212" t="s">
        <v>295</v>
      </c>
      <c r="M29" s="212"/>
      <c r="N29" s="212" t="s">
        <v>296</v>
      </c>
      <c r="O29" s="212"/>
      <c r="P29" s="212"/>
      <c r="Q29" s="121"/>
      <c r="R29" s="121" t="s">
        <v>297</v>
      </c>
      <c r="S29" s="212" t="s">
        <v>298</v>
      </c>
      <c r="T29" s="212"/>
      <c r="U29" s="212"/>
      <c r="V29" s="110"/>
    </row>
    <row r="30" spans="1:22" ht="12.95" customHeight="1">
      <c r="A30" s="110"/>
      <c r="B30" s="209" t="s">
        <v>299</v>
      </c>
      <c r="C30" s="209"/>
      <c r="D30" s="209"/>
      <c r="E30" s="209"/>
      <c r="F30" s="209"/>
      <c r="G30" s="209"/>
      <c r="H30" s="210" t="s">
        <v>300</v>
      </c>
      <c r="I30" s="210"/>
      <c r="J30" s="210" t="s">
        <v>301</v>
      </c>
      <c r="K30" s="210"/>
      <c r="L30" s="210" t="s">
        <v>302</v>
      </c>
      <c r="M30" s="210"/>
      <c r="N30" s="210" t="s">
        <v>303</v>
      </c>
      <c r="O30" s="210"/>
      <c r="P30" s="210"/>
      <c r="Q30" s="117"/>
      <c r="R30" s="117" t="s">
        <v>304</v>
      </c>
      <c r="S30" s="210" t="s">
        <v>305</v>
      </c>
      <c r="T30" s="210"/>
      <c r="U30" s="210"/>
      <c r="V30" s="110"/>
    </row>
    <row r="31" spans="1:22" ht="15" customHeight="1">
      <c r="A31" s="110"/>
      <c r="B31" s="118"/>
      <c r="C31" s="118" t="s">
        <v>189</v>
      </c>
      <c r="D31" s="207" t="s">
        <v>190</v>
      </c>
      <c r="E31" s="207"/>
      <c r="F31" s="207"/>
      <c r="G31" s="207"/>
      <c r="H31" s="208" t="s">
        <v>306</v>
      </c>
      <c r="I31" s="208"/>
      <c r="J31" s="208" t="s">
        <v>307</v>
      </c>
      <c r="K31" s="208"/>
      <c r="L31" s="208" t="s">
        <v>308</v>
      </c>
      <c r="M31" s="208"/>
      <c r="N31" s="208" t="s">
        <v>309</v>
      </c>
      <c r="O31" s="208"/>
      <c r="P31" s="208"/>
      <c r="Q31" s="119"/>
      <c r="R31" s="119" t="s">
        <v>310</v>
      </c>
      <c r="S31" s="208" t="s">
        <v>311</v>
      </c>
      <c r="T31" s="208"/>
      <c r="U31" s="208"/>
      <c r="V31" s="110"/>
    </row>
    <row r="32" spans="1:22" ht="15" customHeight="1">
      <c r="A32" s="110"/>
      <c r="B32" s="120" t="s">
        <v>312</v>
      </c>
      <c r="C32" s="120" t="s">
        <v>192</v>
      </c>
      <c r="D32" s="211" t="s">
        <v>193</v>
      </c>
      <c r="E32" s="211"/>
      <c r="F32" s="211"/>
      <c r="G32" s="211"/>
      <c r="H32" s="212" t="s">
        <v>313</v>
      </c>
      <c r="I32" s="212"/>
      <c r="J32" s="212" t="s">
        <v>314</v>
      </c>
      <c r="K32" s="212"/>
      <c r="L32" s="212" t="s">
        <v>315</v>
      </c>
      <c r="M32" s="212"/>
      <c r="N32" s="212" t="s">
        <v>316</v>
      </c>
      <c r="O32" s="212"/>
      <c r="P32" s="212"/>
      <c r="Q32" s="121"/>
      <c r="R32" s="121" t="s">
        <v>317</v>
      </c>
      <c r="S32" s="212" t="s">
        <v>318</v>
      </c>
      <c r="T32" s="212"/>
      <c r="U32" s="212"/>
      <c r="V32" s="110"/>
    </row>
    <row r="33" spans="1:22" ht="15" customHeight="1">
      <c r="A33" s="110"/>
      <c r="B33" s="120" t="s">
        <v>319</v>
      </c>
      <c r="C33" s="120" t="s">
        <v>201</v>
      </c>
      <c r="D33" s="211" t="s">
        <v>202</v>
      </c>
      <c r="E33" s="211"/>
      <c r="F33" s="211"/>
      <c r="G33" s="211"/>
      <c r="H33" s="212" t="s">
        <v>320</v>
      </c>
      <c r="I33" s="212"/>
      <c r="J33" s="212" t="s">
        <v>321</v>
      </c>
      <c r="K33" s="212"/>
      <c r="L33" s="212" t="s">
        <v>322</v>
      </c>
      <c r="M33" s="212"/>
      <c r="N33" s="212" t="s">
        <v>323</v>
      </c>
      <c r="O33" s="212"/>
      <c r="P33" s="212"/>
      <c r="Q33" s="121"/>
      <c r="R33" s="121" t="s">
        <v>324</v>
      </c>
      <c r="S33" s="212" t="s">
        <v>325</v>
      </c>
      <c r="T33" s="212"/>
      <c r="U33" s="212"/>
      <c r="V33" s="110"/>
    </row>
    <row r="34" spans="1:22" ht="0.95" customHeight="1">
      <c r="A34" s="110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110"/>
    </row>
    <row r="35" spans="1:22" ht="15" customHeight="1">
      <c r="A35" s="110"/>
      <c r="B35" s="120" t="s">
        <v>326</v>
      </c>
      <c r="C35" s="120" t="s">
        <v>237</v>
      </c>
      <c r="D35" s="211" t="s">
        <v>238</v>
      </c>
      <c r="E35" s="211"/>
      <c r="F35" s="211"/>
      <c r="G35" s="211"/>
      <c r="H35" s="212" t="s">
        <v>327</v>
      </c>
      <c r="I35" s="212"/>
      <c r="J35" s="212" t="s">
        <v>328</v>
      </c>
      <c r="K35" s="212"/>
      <c r="L35" s="212" t="s">
        <v>329</v>
      </c>
      <c r="M35" s="212"/>
      <c r="N35" s="212" t="s">
        <v>330</v>
      </c>
      <c r="O35" s="212"/>
      <c r="P35" s="212"/>
      <c r="Q35" s="121"/>
      <c r="R35" s="121" t="s">
        <v>331</v>
      </c>
      <c r="S35" s="212" t="s">
        <v>332</v>
      </c>
      <c r="T35" s="212"/>
      <c r="U35" s="212"/>
      <c r="V35" s="110"/>
    </row>
    <row r="36" spans="1:22" ht="15" customHeight="1">
      <c r="A36" s="110"/>
      <c r="B36" s="120" t="s">
        <v>333</v>
      </c>
      <c r="C36" s="120" t="s">
        <v>246</v>
      </c>
      <c r="D36" s="211" t="s">
        <v>247</v>
      </c>
      <c r="E36" s="211"/>
      <c r="F36" s="211"/>
      <c r="G36" s="211"/>
      <c r="H36" s="212" t="s">
        <v>334</v>
      </c>
      <c r="I36" s="212"/>
      <c r="J36" s="212" t="s">
        <v>335</v>
      </c>
      <c r="K36" s="212"/>
      <c r="L36" s="212" t="s">
        <v>336</v>
      </c>
      <c r="M36" s="212"/>
      <c r="N36" s="212" t="s">
        <v>337</v>
      </c>
      <c r="O36" s="212"/>
      <c r="P36" s="212"/>
      <c r="Q36" s="121"/>
      <c r="R36" s="121" t="s">
        <v>338</v>
      </c>
      <c r="S36" s="212" t="s">
        <v>339</v>
      </c>
      <c r="T36" s="212"/>
      <c r="U36" s="212"/>
      <c r="V36" s="110"/>
    </row>
    <row r="37" spans="1:22" ht="15" customHeight="1">
      <c r="A37" s="110"/>
      <c r="B37" s="118"/>
      <c r="C37" s="118" t="s">
        <v>254</v>
      </c>
      <c r="D37" s="207" t="s">
        <v>255</v>
      </c>
      <c r="E37" s="207"/>
      <c r="F37" s="207"/>
      <c r="G37" s="207"/>
      <c r="H37" s="208" t="s">
        <v>340</v>
      </c>
      <c r="I37" s="208"/>
      <c r="J37" s="208" t="s">
        <v>341</v>
      </c>
      <c r="K37" s="208"/>
      <c r="L37" s="208" t="s">
        <v>342</v>
      </c>
      <c r="M37" s="208"/>
      <c r="N37" s="208" t="s">
        <v>343</v>
      </c>
      <c r="O37" s="208"/>
      <c r="P37" s="208"/>
      <c r="Q37" s="119"/>
      <c r="R37" s="119" t="s">
        <v>344</v>
      </c>
      <c r="S37" s="208" t="s">
        <v>345</v>
      </c>
      <c r="T37" s="208"/>
      <c r="U37" s="208"/>
      <c r="V37" s="110"/>
    </row>
    <row r="38" spans="1:22" ht="15" customHeight="1">
      <c r="A38" s="110"/>
      <c r="B38" s="120" t="s">
        <v>346</v>
      </c>
      <c r="C38" s="120" t="s">
        <v>263</v>
      </c>
      <c r="D38" s="211" t="s">
        <v>264</v>
      </c>
      <c r="E38" s="211"/>
      <c r="F38" s="211"/>
      <c r="G38" s="211"/>
      <c r="H38" s="212" t="s">
        <v>340</v>
      </c>
      <c r="I38" s="212"/>
      <c r="J38" s="212" t="s">
        <v>341</v>
      </c>
      <c r="K38" s="212"/>
      <c r="L38" s="212" t="s">
        <v>342</v>
      </c>
      <c r="M38" s="212"/>
      <c r="N38" s="212" t="s">
        <v>343</v>
      </c>
      <c r="O38" s="212"/>
      <c r="P38" s="212"/>
      <c r="Q38" s="121"/>
      <c r="R38" s="121" t="s">
        <v>344</v>
      </c>
      <c r="S38" s="212" t="s">
        <v>345</v>
      </c>
      <c r="T38" s="212"/>
      <c r="U38" s="212"/>
      <c r="V38" s="110"/>
    </row>
    <row r="39" spans="1:22" ht="12.95" customHeight="1">
      <c r="A39" s="110"/>
      <c r="B39" s="209" t="s">
        <v>347</v>
      </c>
      <c r="C39" s="209"/>
      <c r="D39" s="209"/>
      <c r="E39" s="209"/>
      <c r="F39" s="209"/>
      <c r="G39" s="209"/>
      <c r="H39" s="210" t="s">
        <v>348</v>
      </c>
      <c r="I39" s="210"/>
      <c r="J39" s="210" t="s">
        <v>349</v>
      </c>
      <c r="K39" s="210"/>
      <c r="L39" s="210" t="s">
        <v>350</v>
      </c>
      <c r="M39" s="210"/>
      <c r="N39" s="210" t="s">
        <v>351</v>
      </c>
      <c r="O39" s="210"/>
      <c r="P39" s="210"/>
      <c r="Q39" s="117"/>
      <c r="R39" s="117" t="s">
        <v>352</v>
      </c>
      <c r="S39" s="210" t="s">
        <v>353</v>
      </c>
      <c r="T39" s="210"/>
      <c r="U39" s="210"/>
      <c r="V39" s="110"/>
    </row>
    <row r="40" spans="1:22" ht="15" customHeight="1">
      <c r="A40" s="110"/>
      <c r="B40" s="118"/>
      <c r="C40" s="118" t="s">
        <v>189</v>
      </c>
      <c r="D40" s="207" t="s">
        <v>190</v>
      </c>
      <c r="E40" s="207"/>
      <c r="F40" s="207"/>
      <c r="G40" s="207"/>
      <c r="H40" s="208" t="s">
        <v>348</v>
      </c>
      <c r="I40" s="208"/>
      <c r="J40" s="208" t="s">
        <v>349</v>
      </c>
      <c r="K40" s="208"/>
      <c r="L40" s="208" t="s">
        <v>350</v>
      </c>
      <c r="M40" s="208"/>
      <c r="N40" s="208" t="s">
        <v>351</v>
      </c>
      <c r="O40" s="208"/>
      <c r="P40" s="208"/>
      <c r="Q40" s="119"/>
      <c r="R40" s="119" t="s">
        <v>352</v>
      </c>
      <c r="S40" s="208" t="s">
        <v>353</v>
      </c>
      <c r="T40" s="208"/>
      <c r="U40" s="208"/>
      <c r="V40" s="110"/>
    </row>
    <row r="41" spans="1:22" ht="15" customHeight="1">
      <c r="A41" s="110"/>
      <c r="B41" s="120" t="s">
        <v>354</v>
      </c>
      <c r="C41" s="120" t="s">
        <v>237</v>
      </c>
      <c r="D41" s="211" t="s">
        <v>355</v>
      </c>
      <c r="E41" s="211"/>
      <c r="F41" s="211"/>
      <c r="G41" s="211"/>
      <c r="H41" s="212" t="s">
        <v>348</v>
      </c>
      <c r="I41" s="212"/>
      <c r="J41" s="212" t="s">
        <v>349</v>
      </c>
      <c r="K41" s="212"/>
      <c r="L41" s="212" t="s">
        <v>350</v>
      </c>
      <c r="M41" s="212"/>
      <c r="N41" s="212" t="s">
        <v>351</v>
      </c>
      <c r="O41" s="212"/>
      <c r="P41" s="212"/>
      <c r="Q41" s="121"/>
      <c r="R41" s="121" t="s">
        <v>352</v>
      </c>
      <c r="S41" s="212" t="s">
        <v>353</v>
      </c>
      <c r="T41" s="212"/>
      <c r="U41" s="212"/>
      <c r="V41" s="110"/>
    </row>
    <row r="42" spans="1:22" ht="12.95" customHeight="1">
      <c r="A42" s="110"/>
      <c r="B42" s="203" t="s">
        <v>356</v>
      </c>
      <c r="C42" s="203"/>
      <c r="D42" s="203"/>
      <c r="E42" s="203"/>
      <c r="F42" s="203"/>
      <c r="G42" s="203"/>
      <c r="H42" s="204" t="s">
        <v>357</v>
      </c>
      <c r="I42" s="204"/>
      <c r="J42" s="204" t="s">
        <v>358</v>
      </c>
      <c r="K42" s="204"/>
      <c r="L42" s="204" t="s">
        <v>359</v>
      </c>
      <c r="M42" s="204"/>
      <c r="N42" s="204" t="s">
        <v>360</v>
      </c>
      <c r="O42" s="204"/>
      <c r="P42" s="204"/>
      <c r="Q42" s="116"/>
      <c r="R42" s="116" t="s">
        <v>361</v>
      </c>
      <c r="S42" s="204" t="s">
        <v>362</v>
      </c>
      <c r="T42" s="204"/>
      <c r="U42" s="204"/>
      <c r="V42" s="110"/>
    </row>
    <row r="43" spans="1:22" ht="12.95" customHeight="1">
      <c r="A43" s="110"/>
      <c r="B43" s="209" t="s">
        <v>363</v>
      </c>
      <c r="C43" s="209"/>
      <c r="D43" s="209"/>
      <c r="E43" s="209"/>
      <c r="F43" s="209"/>
      <c r="G43" s="209"/>
      <c r="H43" s="210" t="s">
        <v>357</v>
      </c>
      <c r="I43" s="210"/>
      <c r="J43" s="210" t="s">
        <v>358</v>
      </c>
      <c r="K43" s="210"/>
      <c r="L43" s="210" t="s">
        <v>359</v>
      </c>
      <c r="M43" s="210"/>
      <c r="N43" s="210" t="s">
        <v>360</v>
      </c>
      <c r="O43" s="210"/>
      <c r="P43" s="210"/>
      <c r="Q43" s="117"/>
      <c r="R43" s="117" t="s">
        <v>361</v>
      </c>
      <c r="S43" s="210" t="s">
        <v>362</v>
      </c>
      <c r="T43" s="210"/>
      <c r="U43" s="210"/>
      <c r="V43" s="110"/>
    </row>
    <row r="44" spans="1:22" ht="15" customHeight="1">
      <c r="A44" s="110"/>
      <c r="B44" s="118"/>
      <c r="C44" s="118" t="s">
        <v>364</v>
      </c>
      <c r="D44" s="207" t="s">
        <v>365</v>
      </c>
      <c r="E44" s="207"/>
      <c r="F44" s="207"/>
      <c r="G44" s="207"/>
      <c r="H44" s="208" t="s">
        <v>366</v>
      </c>
      <c r="I44" s="208"/>
      <c r="J44" s="208" t="s">
        <v>367</v>
      </c>
      <c r="K44" s="208"/>
      <c r="L44" s="208" t="s">
        <v>368</v>
      </c>
      <c r="M44" s="208"/>
      <c r="N44" s="208" t="s">
        <v>369</v>
      </c>
      <c r="O44" s="208"/>
      <c r="P44" s="208"/>
      <c r="Q44" s="119"/>
      <c r="R44" s="119" t="s">
        <v>370</v>
      </c>
      <c r="S44" s="208" t="s">
        <v>371</v>
      </c>
      <c r="T44" s="208"/>
      <c r="U44" s="208"/>
      <c r="V44" s="110"/>
    </row>
    <row r="45" spans="1:22" ht="15" customHeight="1">
      <c r="A45" s="110"/>
      <c r="B45" s="120" t="s">
        <v>372</v>
      </c>
      <c r="C45" s="120" t="s">
        <v>373</v>
      </c>
      <c r="D45" s="211" t="s">
        <v>374</v>
      </c>
      <c r="E45" s="211"/>
      <c r="F45" s="211"/>
      <c r="G45" s="211"/>
      <c r="H45" s="212" t="s">
        <v>375</v>
      </c>
      <c r="I45" s="212"/>
      <c r="J45" s="212" t="s">
        <v>376</v>
      </c>
      <c r="K45" s="212"/>
      <c r="L45" s="212" t="s">
        <v>377</v>
      </c>
      <c r="M45" s="212"/>
      <c r="N45" s="212" t="s">
        <v>378</v>
      </c>
      <c r="O45" s="212"/>
      <c r="P45" s="212"/>
      <c r="Q45" s="121"/>
      <c r="R45" s="121" t="s">
        <v>379</v>
      </c>
      <c r="S45" s="212" t="s">
        <v>380</v>
      </c>
      <c r="T45" s="212"/>
      <c r="U45" s="212"/>
      <c r="V45" s="110"/>
    </row>
    <row r="46" spans="1:22" ht="15" customHeight="1">
      <c r="A46" s="110"/>
      <c r="B46" s="120" t="s">
        <v>381</v>
      </c>
      <c r="C46" s="120" t="s">
        <v>382</v>
      </c>
      <c r="D46" s="211" t="s">
        <v>383</v>
      </c>
      <c r="E46" s="211"/>
      <c r="F46" s="211"/>
      <c r="G46" s="211"/>
      <c r="H46" s="212" t="s">
        <v>384</v>
      </c>
      <c r="I46" s="212"/>
      <c r="J46" s="212" t="s">
        <v>385</v>
      </c>
      <c r="K46" s="212"/>
      <c r="L46" s="212" t="s">
        <v>386</v>
      </c>
      <c r="M46" s="212"/>
      <c r="N46" s="212" t="s">
        <v>387</v>
      </c>
      <c r="O46" s="212"/>
      <c r="P46" s="212"/>
      <c r="Q46" s="121"/>
      <c r="R46" s="121" t="s">
        <v>388</v>
      </c>
      <c r="S46" s="212" t="s">
        <v>389</v>
      </c>
      <c r="T46" s="212"/>
      <c r="U46" s="212"/>
      <c r="V46" s="110"/>
    </row>
    <row r="47" spans="1:22" ht="15" customHeight="1">
      <c r="A47" s="110"/>
      <c r="B47" s="118"/>
      <c r="C47" s="118" t="s">
        <v>189</v>
      </c>
      <c r="D47" s="207" t="s">
        <v>190</v>
      </c>
      <c r="E47" s="207"/>
      <c r="F47" s="207"/>
      <c r="G47" s="207"/>
      <c r="H47" s="208" t="s">
        <v>390</v>
      </c>
      <c r="I47" s="208"/>
      <c r="J47" s="208" t="s">
        <v>391</v>
      </c>
      <c r="K47" s="208"/>
      <c r="L47" s="208" t="s">
        <v>392</v>
      </c>
      <c r="M47" s="208"/>
      <c r="N47" s="208" t="s">
        <v>393</v>
      </c>
      <c r="O47" s="208"/>
      <c r="P47" s="208"/>
      <c r="Q47" s="119"/>
      <c r="R47" s="119" t="s">
        <v>394</v>
      </c>
      <c r="S47" s="208" t="s">
        <v>395</v>
      </c>
      <c r="T47" s="208"/>
      <c r="U47" s="208"/>
      <c r="V47" s="110"/>
    </row>
    <row r="48" spans="1:22" ht="15" customHeight="1">
      <c r="A48" s="110"/>
      <c r="B48" s="120" t="s">
        <v>396</v>
      </c>
      <c r="C48" s="120" t="s">
        <v>246</v>
      </c>
      <c r="D48" s="211" t="s">
        <v>247</v>
      </c>
      <c r="E48" s="211"/>
      <c r="F48" s="211"/>
      <c r="G48" s="211"/>
      <c r="H48" s="212" t="s">
        <v>390</v>
      </c>
      <c r="I48" s="212"/>
      <c r="J48" s="212" t="s">
        <v>391</v>
      </c>
      <c r="K48" s="212"/>
      <c r="L48" s="212" t="s">
        <v>392</v>
      </c>
      <c r="M48" s="212"/>
      <c r="N48" s="212" t="s">
        <v>393</v>
      </c>
      <c r="O48" s="212"/>
      <c r="P48" s="212"/>
      <c r="Q48" s="121"/>
      <c r="R48" s="121" t="s">
        <v>394</v>
      </c>
      <c r="S48" s="212" t="s">
        <v>395</v>
      </c>
      <c r="T48" s="212"/>
      <c r="U48" s="212"/>
      <c r="V48" s="110"/>
    </row>
    <row r="49" spans="1:22" ht="15" customHeight="1">
      <c r="A49" s="110"/>
      <c r="B49" s="118"/>
      <c r="C49" s="118" t="s">
        <v>254</v>
      </c>
      <c r="D49" s="207" t="s">
        <v>255</v>
      </c>
      <c r="E49" s="207"/>
      <c r="F49" s="207"/>
      <c r="G49" s="207"/>
      <c r="H49" s="208" t="s">
        <v>397</v>
      </c>
      <c r="I49" s="208"/>
      <c r="J49" s="208" t="s">
        <v>398</v>
      </c>
      <c r="K49" s="208"/>
      <c r="L49" s="208" t="s">
        <v>399</v>
      </c>
      <c r="M49" s="208"/>
      <c r="N49" s="208" t="s">
        <v>400</v>
      </c>
      <c r="O49" s="208"/>
      <c r="P49" s="208"/>
      <c r="Q49" s="119"/>
      <c r="R49" s="119" t="s">
        <v>401</v>
      </c>
      <c r="S49" s="208" t="s">
        <v>402</v>
      </c>
      <c r="T49" s="208"/>
      <c r="U49" s="208"/>
      <c r="V49" s="110"/>
    </row>
    <row r="50" spans="1:22" ht="15" customHeight="1">
      <c r="A50" s="110"/>
      <c r="B50" s="120" t="s">
        <v>403</v>
      </c>
      <c r="C50" s="120" t="s">
        <v>263</v>
      </c>
      <c r="D50" s="211" t="s">
        <v>264</v>
      </c>
      <c r="E50" s="211"/>
      <c r="F50" s="211"/>
      <c r="G50" s="211"/>
      <c r="H50" s="212" t="s">
        <v>397</v>
      </c>
      <c r="I50" s="212"/>
      <c r="J50" s="212" t="s">
        <v>398</v>
      </c>
      <c r="K50" s="212"/>
      <c r="L50" s="212" t="s">
        <v>399</v>
      </c>
      <c r="M50" s="212"/>
      <c r="N50" s="212" t="s">
        <v>400</v>
      </c>
      <c r="O50" s="212"/>
      <c r="P50" s="212"/>
      <c r="Q50" s="121"/>
      <c r="R50" s="121" t="s">
        <v>401</v>
      </c>
      <c r="S50" s="212" t="s">
        <v>402</v>
      </c>
      <c r="T50" s="212"/>
      <c r="U50" s="212"/>
      <c r="V50" s="110"/>
    </row>
    <row r="51" spans="1:22" ht="24" customHeight="1">
      <c r="A51" s="110"/>
      <c r="B51" s="203" t="s">
        <v>404</v>
      </c>
      <c r="C51" s="203"/>
      <c r="D51" s="203"/>
      <c r="E51" s="203"/>
      <c r="F51" s="203"/>
      <c r="G51" s="203"/>
      <c r="H51" s="204" t="s">
        <v>405</v>
      </c>
      <c r="I51" s="204"/>
      <c r="J51" s="204" t="s">
        <v>406</v>
      </c>
      <c r="K51" s="204"/>
      <c r="L51" s="204" t="s">
        <v>407</v>
      </c>
      <c r="M51" s="204"/>
      <c r="N51" s="204" t="s">
        <v>408</v>
      </c>
      <c r="O51" s="204"/>
      <c r="P51" s="204"/>
      <c r="Q51" s="116"/>
      <c r="R51" s="116" t="s">
        <v>409</v>
      </c>
      <c r="S51" s="204" t="s">
        <v>410</v>
      </c>
      <c r="T51" s="204"/>
      <c r="U51" s="204"/>
      <c r="V51" s="110"/>
    </row>
    <row r="52" spans="1:22" ht="12.95" customHeight="1">
      <c r="A52" s="110"/>
      <c r="B52" s="209" t="s">
        <v>363</v>
      </c>
      <c r="C52" s="209"/>
      <c r="D52" s="209"/>
      <c r="E52" s="209"/>
      <c r="F52" s="209"/>
      <c r="G52" s="209"/>
      <c r="H52" s="210" t="s">
        <v>405</v>
      </c>
      <c r="I52" s="210"/>
      <c r="J52" s="210" t="s">
        <v>406</v>
      </c>
      <c r="K52" s="210"/>
      <c r="L52" s="210" t="s">
        <v>407</v>
      </c>
      <c r="M52" s="210"/>
      <c r="N52" s="210" t="s">
        <v>408</v>
      </c>
      <c r="O52" s="210"/>
      <c r="P52" s="210"/>
      <c r="Q52" s="117"/>
      <c r="R52" s="117" t="s">
        <v>409</v>
      </c>
      <c r="S52" s="210" t="s">
        <v>410</v>
      </c>
      <c r="T52" s="210"/>
      <c r="U52" s="210"/>
      <c r="V52" s="110"/>
    </row>
    <row r="53" spans="1:22" ht="15" customHeight="1">
      <c r="A53" s="110"/>
      <c r="B53" s="118"/>
      <c r="C53" s="118" t="s">
        <v>364</v>
      </c>
      <c r="D53" s="207" t="s">
        <v>365</v>
      </c>
      <c r="E53" s="207"/>
      <c r="F53" s="207"/>
      <c r="G53" s="207"/>
      <c r="H53" s="208" t="s">
        <v>411</v>
      </c>
      <c r="I53" s="208"/>
      <c r="J53" s="208" t="s">
        <v>412</v>
      </c>
      <c r="K53" s="208"/>
      <c r="L53" s="208" t="s">
        <v>413</v>
      </c>
      <c r="M53" s="208"/>
      <c r="N53" s="208" t="s">
        <v>414</v>
      </c>
      <c r="O53" s="208"/>
      <c r="P53" s="208"/>
      <c r="Q53" s="119"/>
      <c r="R53" s="119" t="s">
        <v>415</v>
      </c>
      <c r="S53" s="208" t="s">
        <v>416</v>
      </c>
      <c r="T53" s="208"/>
      <c r="U53" s="208"/>
      <c r="V53" s="110"/>
    </row>
    <row r="54" spans="1:22" ht="15" customHeight="1">
      <c r="A54" s="110"/>
      <c r="B54" s="120" t="s">
        <v>417</v>
      </c>
      <c r="C54" s="120" t="s">
        <v>418</v>
      </c>
      <c r="D54" s="211" t="s">
        <v>419</v>
      </c>
      <c r="E54" s="211"/>
      <c r="F54" s="211"/>
      <c r="G54" s="211"/>
      <c r="H54" s="212" t="s">
        <v>411</v>
      </c>
      <c r="I54" s="212"/>
      <c r="J54" s="212" t="s">
        <v>412</v>
      </c>
      <c r="K54" s="212"/>
      <c r="L54" s="212" t="s">
        <v>413</v>
      </c>
      <c r="M54" s="212"/>
      <c r="N54" s="212" t="s">
        <v>414</v>
      </c>
      <c r="O54" s="212"/>
      <c r="P54" s="212"/>
      <c r="Q54" s="121"/>
      <c r="R54" s="121" t="s">
        <v>415</v>
      </c>
      <c r="S54" s="212" t="s">
        <v>416</v>
      </c>
      <c r="T54" s="212"/>
      <c r="U54" s="212"/>
      <c r="V54" s="110"/>
    </row>
    <row r="55" spans="1:22" ht="15" customHeight="1">
      <c r="A55" s="110"/>
      <c r="B55" s="118"/>
      <c r="C55" s="118" t="s">
        <v>189</v>
      </c>
      <c r="D55" s="207" t="s">
        <v>190</v>
      </c>
      <c r="E55" s="207"/>
      <c r="F55" s="207"/>
      <c r="G55" s="207"/>
      <c r="H55" s="208" t="s">
        <v>420</v>
      </c>
      <c r="I55" s="208"/>
      <c r="J55" s="208" t="s">
        <v>421</v>
      </c>
      <c r="K55" s="208"/>
      <c r="L55" s="208" t="s">
        <v>422</v>
      </c>
      <c r="M55" s="208"/>
      <c r="N55" s="208" t="s">
        <v>423</v>
      </c>
      <c r="O55" s="208"/>
      <c r="P55" s="208"/>
      <c r="Q55" s="119"/>
      <c r="R55" s="119" t="s">
        <v>424</v>
      </c>
      <c r="S55" s="208" t="s">
        <v>425</v>
      </c>
      <c r="T55" s="208"/>
      <c r="U55" s="208"/>
      <c r="V55" s="110"/>
    </row>
    <row r="56" spans="1:22" ht="15" customHeight="1">
      <c r="A56" s="110"/>
      <c r="B56" s="120" t="s">
        <v>426</v>
      </c>
      <c r="C56" s="120" t="s">
        <v>192</v>
      </c>
      <c r="D56" s="211" t="s">
        <v>193</v>
      </c>
      <c r="E56" s="211"/>
      <c r="F56" s="211"/>
      <c r="G56" s="211"/>
      <c r="H56" s="212" t="s">
        <v>420</v>
      </c>
      <c r="I56" s="212"/>
      <c r="J56" s="212" t="s">
        <v>421</v>
      </c>
      <c r="K56" s="212"/>
      <c r="L56" s="212" t="s">
        <v>422</v>
      </c>
      <c r="M56" s="212"/>
      <c r="N56" s="212" t="s">
        <v>423</v>
      </c>
      <c r="O56" s="212"/>
      <c r="P56" s="212"/>
      <c r="Q56" s="121"/>
      <c r="R56" s="121" t="s">
        <v>424</v>
      </c>
      <c r="S56" s="212" t="s">
        <v>425</v>
      </c>
      <c r="T56" s="212"/>
      <c r="U56" s="212"/>
      <c r="V56" s="110"/>
    </row>
    <row r="57" spans="1:22" ht="12.95" customHeight="1">
      <c r="A57" s="110"/>
      <c r="B57" s="205" t="s">
        <v>427</v>
      </c>
      <c r="C57" s="205"/>
      <c r="D57" s="205"/>
      <c r="E57" s="205"/>
      <c r="F57" s="205"/>
      <c r="G57" s="205"/>
      <c r="H57" s="206" t="s">
        <v>428</v>
      </c>
      <c r="I57" s="206"/>
      <c r="J57" s="206" t="s">
        <v>429</v>
      </c>
      <c r="K57" s="206"/>
      <c r="L57" s="206" t="s">
        <v>430</v>
      </c>
      <c r="M57" s="206"/>
      <c r="N57" s="206" t="s">
        <v>431</v>
      </c>
      <c r="O57" s="206"/>
      <c r="P57" s="206"/>
      <c r="Q57" s="115"/>
      <c r="R57" s="115" t="s">
        <v>432</v>
      </c>
      <c r="S57" s="206" t="s">
        <v>433</v>
      </c>
      <c r="T57" s="206"/>
      <c r="U57" s="206"/>
      <c r="V57" s="110"/>
    </row>
    <row r="58" spans="1:22" ht="12.95" customHeight="1">
      <c r="A58" s="110"/>
      <c r="B58" s="203" t="s">
        <v>434</v>
      </c>
      <c r="C58" s="203"/>
      <c r="D58" s="203"/>
      <c r="E58" s="203"/>
      <c r="F58" s="203"/>
      <c r="G58" s="203"/>
      <c r="H58" s="204" t="s">
        <v>435</v>
      </c>
      <c r="I58" s="204"/>
      <c r="J58" s="204" t="s">
        <v>436</v>
      </c>
      <c r="K58" s="204"/>
      <c r="L58" s="204" t="s">
        <v>437</v>
      </c>
      <c r="M58" s="204"/>
      <c r="N58" s="204" t="s">
        <v>438</v>
      </c>
      <c r="O58" s="204"/>
      <c r="P58" s="204"/>
      <c r="Q58" s="116"/>
      <c r="R58" s="116" t="s">
        <v>439</v>
      </c>
      <c r="S58" s="204" t="s">
        <v>440</v>
      </c>
      <c r="T58" s="204"/>
      <c r="U58" s="204"/>
      <c r="V58" s="110"/>
    </row>
    <row r="59" spans="1:22" ht="12.95" customHeight="1">
      <c r="A59" s="110"/>
      <c r="B59" s="209" t="s">
        <v>441</v>
      </c>
      <c r="C59" s="209"/>
      <c r="D59" s="209"/>
      <c r="E59" s="209"/>
      <c r="F59" s="209"/>
      <c r="G59" s="209"/>
      <c r="H59" s="210" t="s">
        <v>435</v>
      </c>
      <c r="I59" s="210"/>
      <c r="J59" s="210" t="s">
        <v>436</v>
      </c>
      <c r="K59" s="210"/>
      <c r="L59" s="210" t="s">
        <v>437</v>
      </c>
      <c r="M59" s="210"/>
      <c r="N59" s="210" t="s">
        <v>438</v>
      </c>
      <c r="O59" s="210"/>
      <c r="P59" s="210"/>
      <c r="Q59" s="117"/>
      <c r="R59" s="117" t="s">
        <v>439</v>
      </c>
      <c r="S59" s="210" t="s">
        <v>440</v>
      </c>
      <c r="T59" s="210"/>
      <c r="U59" s="210"/>
      <c r="V59" s="110"/>
    </row>
    <row r="60" spans="1:22" ht="15" customHeight="1">
      <c r="A60" s="110"/>
      <c r="B60" s="118"/>
      <c r="C60" s="118" t="s">
        <v>189</v>
      </c>
      <c r="D60" s="207" t="s">
        <v>190</v>
      </c>
      <c r="E60" s="207"/>
      <c r="F60" s="207"/>
      <c r="G60" s="207"/>
      <c r="H60" s="208" t="s">
        <v>442</v>
      </c>
      <c r="I60" s="208"/>
      <c r="J60" s="208" t="s">
        <v>443</v>
      </c>
      <c r="K60" s="208"/>
      <c r="L60" s="208" t="s">
        <v>444</v>
      </c>
      <c r="M60" s="208"/>
      <c r="N60" s="208" t="s">
        <v>445</v>
      </c>
      <c r="O60" s="208"/>
      <c r="P60" s="208"/>
      <c r="Q60" s="119"/>
      <c r="R60" s="119" t="s">
        <v>446</v>
      </c>
      <c r="S60" s="208" t="s">
        <v>447</v>
      </c>
      <c r="T60" s="208"/>
      <c r="U60" s="208"/>
      <c r="V60" s="110"/>
    </row>
    <row r="61" spans="1:22" s="111" customFormat="1" ht="15" customHeight="1">
      <c r="A61" s="110"/>
      <c r="B61" s="120" t="s">
        <v>448</v>
      </c>
      <c r="C61" s="120" t="s">
        <v>201</v>
      </c>
      <c r="D61" s="211" t="s">
        <v>202</v>
      </c>
      <c r="E61" s="211"/>
      <c r="F61" s="211"/>
      <c r="G61" s="211"/>
      <c r="H61" s="212" t="s">
        <v>449</v>
      </c>
      <c r="I61" s="212"/>
      <c r="J61" s="212" t="s">
        <v>450</v>
      </c>
      <c r="K61" s="212"/>
      <c r="L61" s="212" t="s">
        <v>442</v>
      </c>
      <c r="M61" s="212"/>
      <c r="N61" s="212" t="s">
        <v>443</v>
      </c>
      <c r="O61" s="212"/>
      <c r="P61" s="212"/>
      <c r="Q61" s="121"/>
      <c r="R61" s="121" t="s">
        <v>451</v>
      </c>
      <c r="S61" s="212" t="s">
        <v>452</v>
      </c>
      <c r="T61" s="212"/>
      <c r="U61" s="212"/>
      <c r="V61" s="110"/>
    </row>
    <row r="62" spans="1:22" ht="0.95" customHeight="1">
      <c r="A62" s="110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110"/>
    </row>
    <row r="63" spans="1:22" ht="15" customHeight="1">
      <c r="A63" s="110"/>
      <c r="B63" s="120" t="s">
        <v>453</v>
      </c>
      <c r="C63" s="120" t="s">
        <v>237</v>
      </c>
      <c r="D63" s="211" t="s">
        <v>238</v>
      </c>
      <c r="E63" s="211"/>
      <c r="F63" s="211"/>
      <c r="G63" s="211"/>
      <c r="H63" s="212" t="s">
        <v>194</v>
      </c>
      <c r="I63" s="212"/>
      <c r="J63" s="212" t="s">
        <v>195</v>
      </c>
      <c r="K63" s="212"/>
      <c r="L63" s="212" t="s">
        <v>196</v>
      </c>
      <c r="M63" s="212"/>
      <c r="N63" s="212" t="s">
        <v>197</v>
      </c>
      <c r="O63" s="212"/>
      <c r="P63" s="212"/>
      <c r="Q63" s="121"/>
      <c r="R63" s="121" t="s">
        <v>198</v>
      </c>
      <c r="S63" s="212" t="s">
        <v>199</v>
      </c>
      <c r="T63" s="212"/>
      <c r="U63" s="212"/>
      <c r="V63" s="110"/>
    </row>
    <row r="64" spans="1:22" ht="15" customHeight="1">
      <c r="A64" s="110"/>
      <c r="B64" s="120" t="s">
        <v>454</v>
      </c>
      <c r="C64" s="120" t="s">
        <v>246</v>
      </c>
      <c r="D64" s="211" t="s">
        <v>247</v>
      </c>
      <c r="E64" s="211"/>
      <c r="F64" s="211"/>
      <c r="G64" s="211"/>
      <c r="H64" s="212" t="s">
        <v>194</v>
      </c>
      <c r="I64" s="212"/>
      <c r="J64" s="212" t="s">
        <v>195</v>
      </c>
      <c r="K64" s="212"/>
      <c r="L64" s="212" t="s">
        <v>196</v>
      </c>
      <c r="M64" s="212"/>
      <c r="N64" s="212" t="s">
        <v>197</v>
      </c>
      <c r="O64" s="212"/>
      <c r="P64" s="212"/>
      <c r="Q64" s="121"/>
      <c r="R64" s="121" t="s">
        <v>198</v>
      </c>
      <c r="S64" s="212" t="s">
        <v>199</v>
      </c>
      <c r="T64" s="212"/>
      <c r="U64" s="212"/>
      <c r="V64" s="110"/>
    </row>
    <row r="65" spans="1:22" ht="15" customHeight="1">
      <c r="A65" s="110"/>
      <c r="B65" s="118"/>
      <c r="C65" s="118" t="s">
        <v>455</v>
      </c>
      <c r="D65" s="207" t="s">
        <v>456</v>
      </c>
      <c r="E65" s="207"/>
      <c r="F65" s="207"/>
      <c r="G65" s="207"/>
      <c r="H65" s="208" t="s">
        <v>194</v>
      </c>
      <c r="I65" s="208"/>
      <c r="J65" s="208" t="s">
        <v>195</v>
      </c>
      <c r="K65" s="208"/>
      <c r="L65" s="208" t="s">
        <v>196</v>
      </c>
      <c r="M65" s="208"/>
      <c r="N65" s="208" t="s">
        <v>197</v>
      </c>
      <c r="O65" s="208"/>
      <c r="P65" s="208"/>
      <c r="Q65" s="119"/>
      <c r="R65" s="119" t="s">
        <v>198</v>
      </c>
      <c r="S65" s="208" t="s">
        <v>199</v>
      </c>
      <c r="T65" s="208"/>
      <c r="U65" s="208"/>
      <c r="V65" s="110"/>
    </row>
    <row r="66" spans="1:22" ht="15" customHeight="1">
      <c r="A66" s="110"/>
      <c r="B66" s="120" t="s">
        <v>457</v>
      </c>
      <c r="C66" s="120" t="s">
        <v>458</v>
      </c>
      <c r="D66" s="211" t="s">
        <v>459</v>
      </c>
      <c r="E66" s="211"/>
      <c r="F66" s="211"/>
      <c r="G66" s="211"/>
      <c r="H66" s="212" t="s">
        <v>194</v>
      </c>
      <c r="I66" s="212"/>
      <c r="J66" s="212" t="s">
        <v>195</v>
      </c>
      <c r="K66" s="212"/>
      <c r="L66" s="212" t="s">
        <v>196</v>
      </c>
      <c r="M66" s="212"/>
      <c r="N66" s="212" t="s">
        <v>197</v>
      </c>
      <c r="O66" s="212"/>
      <c r="P66" s="212"/>
      <c r="Q66" s="121"/>
      <c r="R66" s="121" t="s">
        <v>198</v>
      </c>
      <c r="S66" s="212" t="s">
        <v>199</v>
      </c>
      <c r="T66" s="212"/>
      <c r="U66" s="212"/>
      <c r="V66" s="110"/>
    </row>
    <row r="67" spans="1:22" ht="12.95" customHeight="1">
      <c r="A67" s="110"/>
      <c r="B67" s="203" t="s">
        <v>460</v>
      </c>
      <c r="C67" s="203"/>
      <c r="D67" s="203"/>
      <c r="E67" s="203"/>
      <c r="F67" s="203"/>
      <c r="G67" s="203"/>
      <c r="H67" s="204" t="s">
        <v>461</v>
      </c>
      <c r="I67" s="204"/>
      <c r="J67" s="204" t="s">
        <v>462</v>
      </c>
      <c r="K67" s="204"/>
      <c r="L67" s="204" t="s">
        <v>461</v>
      </c>
      <c r="M67" s="204"/>
      <c r="N67" s="204" t="s">
        <v>462</v>
      </c>
      <c r="O67" s="204"/>
      <c r="P67" s="204"/>
      <c r="Q67" s="116"/>
      <c r="R67" s="116" t="s">
        <v>461</v>
      </c>
      <c r="S67" s="204" t="s">
        <v>462</v>
      </c>
      <c r="T67" s="204"/>
      <c r="U67" s="204"/>
      <c r="V67" s="110"/>
    </row>
    <row r="68" spans="1:22" ht="12.95" customHeight="1">
      <c r="A68" s="110"/>
      <c r="B68" s="209" t="s">
        <v>463</v>
      </c>
      <c r="C68" s="209"/>
      <c r="D68" s="209"/>
      <c r="E68" s="209"/>
      <c r="F68" s="209"/>
      <c r="G68" s="209"/>
      <c r="H68" s="210" t="s">
        <v>461</v>
      </c>
      <c r="I68" s="210"/>
      <c r="J68" s="210" t="s">
        <v>462</v>
      </c>
      <c r="K68" s="210"/>
      <c r="L68" s="210" t="s">
        <v>461</v>
      </c>
      <c r="M68" s="210"/>
      <c r="N68" s="210" t="s">
        <v>462</v>
      </c>
      <c r="O68" s="210"/>
      <c r="P68" s="210"/>
      <c r="Q68" s="117"/>
      <c r="R68" s="117" t="s">
        <v>461</v>
      </c>
      <c r="S68" s="210" t="s">
        <v>462</v>
      </c>
      <c r="T68" s="210"/>
      <c r="U68" s="210"/>
      <c r="V68" s="110"/>
    </row>
    <row r="69" spans="1:22" ht="15" customHeight="1">
      <c r="A69" s="110"/>
      <c r="B69" s="118"/>
      <c r="C69" s="118" t="s">
        <v>189</v>
      </c>
      <c r="D69" s="207" t="s">
        <v>190</v>
      </c>
      <c r="E69" s="207"/>
      <c r="F69" s="207"/>
      <c r="G69" s="207"/>
      <c r="H69" s="208" t="s">
        <v>461</v>
      </c>
      <c r="I69" s="208"/>
      <c r="J69" s="208" t="s">
        <v>462</v>
      </c>
      <c r="K69" s="208"/>
      <c r="L69" s="208" t="s">
        <v>461</v>
      </c>
      <c r="M69" s="208"/>
      <c r="N69" s="208" t="s">
        <v>462</v>
      </c>
      <c r="O69" s="208"/>
      <c r="P69" s="208"/>
      <c r="Q69" s="119"/>
      <c r="R69" s="119" t="s">
        <v>461</v>
      </c>
      <c r="S69" s="208" t="s">
        <v>462</v>
      </c>
      <c r="T69" s="208"/>
      <c r="U69" s="208"/>
      <c r="V69" s="110"/>
    </row>
    <row r="70" spans="1:22" ht="15" customHeight="1">
      <c r="A70" s="110"/>
      <c r="B70" s="120" t="s">
        <v>464</v>
      </c>
      <c r="C70" s="120" t="s">
        <v>192</v>
      </c>
      <c r="D70" s="211" t="s">
        <v>193</v>
      </c>
      <c r="E70" s="211"/>
      <c r="F70" s="211"/>
      <c r="G70" s="211"/>
      <c r="H70" s="212" t="s">
        <v>461</v>
      </c>
      <c r="I70" s="212"/>
      <c r="J70" s="212" t="s">
        <v>462</v>
      </c>
      <c r="K70" s="212"/>
      <c r="L70" s="212" t="s">
        <v>461</v>
      </c>
      <c r="M70" s="212"/>
      <c r="N70" s="212" t="s">
        <v>462</v>
      </c>
      <c r="O70" s="212"/>
      <c r="P70" s="212"/>
      <c r="Q70" s="121"/>
      <c r="R70" s="121" t="s">
        <v>461</v>
      </c>
      <c r="S70" s="212" t="s">
        <v>462</v>
      </c>
      <c r="T70" s="212"/>
      <c r="U70" s="212"/>
      <c r="V70" s="110"/>
    </row>
    <row r="71" spans="1:22" ht="21" customHeight="1">
      <c r="A71" s="110"/>
      <c r="B71" s="203" t="s">
        <v>465</v>
      </c>
      <c r="C71" s="203"/>
      <c r="D71" s="203"/>
      <c r="E71" s="203"/>
      <c r="F71" s="203"/>
      <c r="G71" s="203"/>
      <c r="H71" s="204" t="s">
        <v>466</v>
      </c>
      <c r="I71" s="204"/>
      <c r="J71" s="204" t="s">
        <v>467</v>
      </c>
      <c r="K71" s="204"/>
      <c r="L71" s="204" t="s">
        <v>468</v>
      </c>
      <c r="M71" s="204"/>
      <c r="N71" s="204" t="s">
        <v>469</v>
      </c>
      <c r="O71" s="204"/>
      <c r="P71" s="204"/>
      <c r="Q71" s="116"/>
      <c r="R71" s="116" t="s">
        <v>470</v>
      </c>
      <c r="S71" s="204" t="s">
        <v>471</v>
      </c>
      <c r="T71" s="204"/>
      <c r="U71" s="204"/>
      <c r="V71" s="110"/>
    </row>
    <row r="72" spans="1:22" ht="12.95" customHeight="1">
      <c r="A72" s="110"/>
      <c r="B72" s="209" t="s">
        <v>299</v>
      </c>
      <c r="C72" s="209"/>
      <c r="D72" s="209"/>
      <c r="E72" s="209"/>
      <c r="F72" s="209"/>
      <c r="G72" s="209"/>
      <c r="H72" s="210" t="s">
        <v>472</v>
      </c>
      <c r="I72" s="210"/>
      <c r="J72" s="210" t="s">
        <v>473</v>
      </c>
      <c r="K72" s="210"/>
      <c r="L72" s="210" t="s">
        <v>474</v>
      </c>
      <c r="M72" s="210"/>
      <c r="N72" s="210" t="s">
        <v>475</v>
      </c>
      <c r="O72" s="210"/>
      <c r="P72" s="210"/>
      <c r="Q72" s="117"/>
      <c r="R72" s="117" t="s">
        <v>476</v>
      </c>
      <c r="S72" s="210" t="s">
        <v>477</v>
      </c>
      <c r="T72" s="210"/>
      <c r="U72" s="210"/>
      <c r="V72" s="110"/>
    </row>
    <row r="73" spans="1:22" ht="15" customHeight="1">
      <c r="A73" s="110"/>
      <c r="B73" s="118"/>
      <c r="C73" s="118" t="s">
        <v>364</v>
      </c>
      <c r="D73" s="207" t="s">
        <v>365</v>
      </c>
      <c r="E73" s="207"/>
      <c r="F73" s="207"/>
      <c r="G73" s="207"/>
      <c r="H73" s="208" t="s">
        <v>472</v>
      </c>
      <c r="I73" s="208"/>
      <c r="J73" s="208" t="s">
        <v>473</v>
      </c>
      <c r="K73" s="208"/>
      <c r="L73" s="208" t="s">
        <v>474</v>
      </c>
      <c r="M73" s="208"/>
      <c r="N73" s="208" t="s">
        <v>475</v>
      </c>
      <c r="O73" s="208"/>
      <c r="P73" s="208"/>
      <c r="Q73" s="119"/>
      <c r="R73" s="119" t="s">
        <v>476</v>
      </c>
      <c r="S73" s="208" t="s">
        <v>477</v>
      </c>
      <c r="T73" s="208"/>
      <c r="U73" s="208"/>
      <c r="V73" s="110"/>
    </row>
    <row r="74" spans="1:22" ht="15" customHeight="1">
      <c r="A74" s="110"/>
      <c r="B74" s="120" t="s">
        <v>478</v>
      </c>
      <c r="C74" s="120" t="s">
        <v>373</v>
      </c>
      <c r="D74" s="211" t="s">
        <v>374</v>
      </c>
      <c r="E74" s="211"/>
      <c r="F74" s="211"/>
      <c r="G74" s="211"/>
      <c r="H74" s="212" t="s">
        <v>479</v>
      </c>
      <c r="I74" s="212"/>
      <c r="J74" s="212" t="s">
        <v>480</v>
      </c>
      <c r="K74" s="212"/>
      <c r="L74" s="212" t="s">
        <v>481</v>
      </c>
      <c r="M74" s="212"/>
      <c r="N74" s="212" t="s">
        <v>482</v>
      </c>
      <c r="O74" s="212"/>
      <c r="P74" s="212"/>
      <c r="Q74" s="121"/>
      <c r="R74" s="121" t="s">
        <v>483</v>
      </c>
      <c r="S74" s="212" t="s">
        <v>484</v>
      </c>
      <c r="T74" s="212"/>
      <c r="U74" s="212"/>
      <c r="V74" s="110"/>
    </row>
    <row r="75" spans="1:22" ht="15" customHeight="1">
      <c r="A75" s="110"/>
      <c r="B75" s="120" t="s">
        <v>485</v>
      </c>
      <c r="C75" s="120" t="s">
        <v>382</v>
      </c>
      <c r="D75" s="211" t="s">
        <v>383</v>
      </c>
      <c r="E75" s="211"/>
      <c r="F75" s="211"/>
      <c r="G75" s="211"/>
      <c r="H75" s="212" t="s">
        <v>486</v>
      </c>
      <c r="I75" s="212"/>
      <c r="J75" s="212" t="s">
        <v>487</v>
      </c>
      <c r="K75" s="212"/>
      <c r="L75" s="212" t="s">
        <v>488</v>
      </c>
      <c r="M75" s="212"/>
      <c r="N75" s="212" t="s">
        <v>489</v>
      </c>
      <c r="O75" s="212"/>
      <c r="P75" s="212"/>
      <c r="Q75" s="121"/>
      <c r="R75" s="121" t="s">
        <v>488</v>
      </c>
      <c r="S75" s="212" t="s">
        <v>489</v>
      </c>
      <c r="T75" s="212"/>
      <c r="U75" s="212"/>
      <c r="V75" s="110"/>
    </row>
    <row r="76" spans="1:22" ht="12.95" customHeight="1">
      <c r="A76" s="110"/>
      <c r="B76" s="209" t="s">
        <v>363</v>
      </c>
      <c r="C76" s="209"/>
      <c r="D76" s="209"/>
      <c r="E76" s="209"/>
      <c r="F76" s="209"/>
      <c r="G76" s="209"/>
      <c r="H76" s="210" t="s">
        <v>490</v>
      </c>
      <c r="I76" s="210"/>
      <c r="J76" s="210" t="s">
        <v>491</v>
      </c>
      <c r="K76" s="210"/>
      <c r="L76" s="210" t="s">
        <v>492</v>
      </c>
      <c r="M76" s="210"/>
      <c r="N76" s="210" t="s">
        <v>493</v>
      </c>
      <c r="O76" s="210"/>
      <c r="P76" s="210"/>
      <c r="Q76" s="117"/>
      <c r="R76" s="117" t="s">
        <v>494</v>
      </c>
      <c r="S76" s="210" t="s">
        <v>495</v>
      </c>
      <c r="T76" s="210"/>
      <c r="U76" s="210"/>
      <c r="V76" s="110"/>
    </row>
    <row r="77" spans="1:22" ht="15" customHeight="1">
      <c r="A77" s="110"/>
      <c r="B77" s="118"/>
      <c r="C77" s="118" t="s">
        <v>189</v>
      </c>
      <c r="D77" s="207" t="s">
        <v>190</v>
      </c>
      <c r="E77" s="207"/>
      <c r="F77" s="207"/>
      <c r="G77" s="207"/>
      <c r="H77" s="208" t="s">
        <v>496</v>
      </c>
      <c r="I77" s="208"/>
      <c r="J77" s="208" t="s">
        <v>497</v>
      </c>
      <c r="K77" s="208"/>
      <c r="L77" s="208" t="s">
        <v>498</v>
      </c>
      <c r="M77" s="208"/>
      <c r="N77" s="208" t="s">
        <v>499</v>
      </c>
      <c r="O77" s="208"/>
      <c r="P77" s="208"/>
      <c r="Q77" s="119"/>
      <c r="R77" s="119" t="s">
        <v>500</v>
      </c>
      <c r="S77" s="208" t="s">
        <v>501</v>
      </c>
      <c r="T77" s="208"/>
      <c r="U77" s="208"/>
      <c r="V77" s="110"/>
    </row>
    <row r="78" spans="1:22" ht="15" customHeight="1">
      <c r="A78" s="110"/>
      <c r="B78" s="120" t="s">
        <v>502</v>
      </c>
      <c r="C78" s="120" t="s">
        <v>192</v>
      </c>
      <c r="D78" s="211" t="s">
        <v>193</v>
      </c>
      <c r="E78" s="211"/>
      <c r="F78" s="211"/>
      <c r="G78" s="211"/>
      <c r="H78" s="212" t="s">
        <v>503</v>
      </c>
      <c r="I78" s="212"/>
      <c r="J78" s="212" t="s">
        <v>504</v>
      </c>
      <c r="K78" s="212"/>
      <c r="L78" s="212" t="s">
        <v>505</v>
      </c>
      <c r="M78" s="212"/>
      <c r="N78" s="212" t="s">
        <v>506</v>
      </c>
      <c r="O78" s="212"/>
      <c r="P78" s="212"/>
      <c r="Q78" s="121"/>
      <c r="R78" s="121" t="s">
        <v>507</v>
      </c>
      <c r="S78" s="212" t="s">
        <v>508</v>
      </c>
      <c r="T78" s="212"/>
      <c r="U78" s="212"/>
      <c r="V78" s="110"/>
    </row>
    <row r="79" spans="1:22" ht="15" customHeight="1">
      <c r="A79" s="110"/>
      <c r="B79" s="120" t="s">
        <v>509</v>
      </c>
      <c r="C79" s="120" t="s">
        <v>201</v>
      </c>
      <c r="D79" s="211" t="s">
        <v>510</v>
      </c>
      <c r="E79" s="211"/>
      <c r="F79" s="211"/>
      <c r="G79" s="211"/>
      <c r="H79" s="212" t="s">
        <v>511</v>
      </c>
      <c r="I79" s="212"/>
      <c r="J79" s="212" t="s">
        <v>512</v>
      </c>
      <c r="K79" s="212"/>
      <c r="L79" s="212" t="s">
        <v>513</v>
      </c>
      <c r="M79" s="212"/>
      <c r="N79" s="212" t="s">
        <v>514</v>
      </c>
      <c r="O79" s="212"/>
      <c r="P79" s="212"/>
      <c r="Q79" s="121"/>
      <c r="R79" s="121" t="s">
        <v>515</v>
      </c>
      <c r="S79" s="212" t="s">
        <v>516</v>
      </c>
      <c r="T79" s="212"/>
      <c r="U79" s="212"/>
      <c r="V79" s="110"/>
    </row>
    <row r="80" spans="1:22" ht="15" customHeight="1">
      <c r="A80" s="110"/>
      <c r="B80" s="120" t="s">
        <v>517</v>
      </c>
      <c r="C80" s="120" t="s">
        <v>237</v>
      </c>
      <c r="D80" s="211" t="s">
        <v>238</v>
      </c>
      <c r="E80" s="211"/>
      <c r="F80" s="211"/>
      <c r="G80" s="211"/>
      <c r="H80" s="212" t="s">
        <v>518</v>
      </c>
      <c r="I80" s="212"/>
      <c r="J80" s="212" t="s">
        <v>519</v>
      </c>
      <c r="K80" s="212"/>
      <c r="L80" s="212" t="s">
        <v>520</v>
      </c>
      <c r="M80" s="212"/>
      <c r="N80" s="212" t="s">
        <v>521</v>
      </c>
      <c r="O80" s="212"/>
      <c r="P80" s="212"/>
      <c r="Q80" s="121"/>
      <c r="R80" s="121" t="s">
        <v>522</v>
      </c>
      <c r="S80" s="212" t="s">
        <v>523</v>
      </c>
      <c r="T80" s="212"/>
      <c r="U80" s="212"/>
      <c r="V80" s="110"/>
    </row>
    <row r="81" spans="1:22" ht="15" customHeight="1">
      <c r="A81" s="110"/>
      <c r="B81" s="120" t="s">
        <v>524</v>
      </c>
      <c r="C81" s="120" t="s">
        <v>246</v>
      </c>
      <c r="D81" s="211" t="s">
        <v>247</v>
      </c>
      <c r="E81" s="211"/>
      <c r="F81" s="211"/>
      <c r="G81" s="211"/>
      <c r="H81" s="212" t="s">
        <v>272</v>
      </c>
      <c r="I81" s="212"/>
      <c r="J81" s="212" t="s">
        <v>273</v>
      </c>
      <c r="K81" s="212"/>
      <c r="L81" s="212" t="s">
        <v>274</v>
      </c>
      <c r="M81" s="212"/>
      <c r="N81" s="212" t="s">
        <v>275</v>
      </c>
      <c r="O81" s="212"/>
      <c r="P81" s="212"/>
      <c r="Q81" s="121"/>
      <c r="R81" s="121" t="s">
        <v>276</v>
      </c>
      <c r="S81" s="212" t="s">
        <v>277</v>
      </c>
      <c r="T81" s="212"/>
      <c r="U81" s="212"/>
      <c r="V81" s="110"/>
    </row>
    <row r="82" spans="1:22" ht="15" customHeight="1">
      <c r="A82" s="110"/>
      <c r="B82" s="118"/>
      <c r="C82" s="118" t="s">
        <v>525</v>
      </c>
      <c r="D82" s="207" t="s">
        <v>526</v>
      </c>
      <c r="E82" s="207"/>
      <c r="F82" s="207"/>
      <c r="G82" s="207"/>
      <c r="H82" s="208" t="s">
        <v>527</v>
      </c>
      <c r="I82" s="208"/>
      <c r="J82" s="208" t="s">
        <v>528</v>
      </c>
      <c r="K82" s="208"/>
      <c r="L82" s="208" t="s">
        <v>529</v>
      </c>
      <c r="M82" s="208"/>
      <c r="N82" s="208" t="s">
        <v>530</v>
      </c>
      <c r="O82" s="208"/>
      <c r="P82" s="208"/>
      <c r="Q82" s="119"/>
      <c r="R82" s="119" t="s">
        <v>531</v>
      </c>
      <c r="S82" s="208" t="s">
        <v>532</v>
      </c>
      <c r="T82" s="208"/>
      <c r="U82" s="208"/>
      <c r="V82" s="110"/>
    </row>
    <row r="83" spans="1:22" ht="15" customHeight="1">
      <c r="A83" s="110"/>
      <c r="B83" s="120" t="s">
        <v>533</v>
      </c>
      <c r="C83" s="120" t="s">
        <v>534</v>
      </c>
      <c r="D83" s="211" t="s">
        <v>535</v>
      </c>
      <c r="E83" s="211"/>
      <c r="F83" s="211"/>
      <c r="G83" s="211"/>
      <c r="H83" s="212" t="s">
        <v>527</v>
      </c>
      <c r="I83" s="212"/>
      <c r="J83" s="212" t="s">
        <v>528</v>
      </c>
      <c r="K83" s="212"/>
      <c r="L83" s="212" t="s">
        <v>529</v>
      </c>
      <c r="M83" s="212"/>
      <c r="N83" s="212" t="s">
        <v>530</v>
      </c>
      <c r="O83" s="212"/>
      <c r="P83" s="212"/>
      <c r="Q83" s="121"/>
      <c r="R83" s="121" t="s">
        <v>531</v>
      </c>
      <c r="S83" s="212" t="s">
        <v>532</v>
      </c>
      <c r="T83" s="212"/>
      <c r="U83" s="212"/>
      <c r="V83" s="110"/>
    </row>
    <row r="84" spans="1:22" ht="12.95" customHeight="1">
      <c r="A84" s="110"/>
      <c r="B84" s="209" t="s">
        <v>536</v>
      </c>
      <c r="C84" s="209"/>
      <c r="D84" s="209"/>
      <c r="E84" s="209"/>
      <c r="F84" s="209"/>
      <c r="G84" s="209"/>
      <c r="H84" s="210" t="s">
        <v>537</v>
      </c>
      <c r="I84" s="210"/>
      <c r="J84" s="210" t="s">
        <v>538</v>
      </c>
      <c r="K84" s="210"/>
      <c r="L84" s="210" t="s">
        <v>539</v>
      </c>
      <c r="M84" s="210"/>
      <c r="N84" s="210" t="s">
        <v>540</v>
      </c>
      <c r="O84" s="210"/>
      <c r="P84" s="210"/>
      <c r="Q84" s="117"/>
      <c r="R84" s="117" t="s">
        <v>541</v>
      </c>
      <c r="S84" s="210" t="s">
        <v>542</v>
      </c>
      <c r="T84" s="210"/>
      <c r="U84" s="210"/>
      <c r="V84" s="110"/>
    </row>
    <row r="85" spans="1:22" ht="15" customHeight="1">
      <c r="A85" s="110"/>
      <c r="B85" s="118"/>
      <c r="C85" s="118" t="s">
        <v>364</v>
      </c>
      <c r="D85" s="207" t="s">
        <v>365</v>
      </c>
      <c r="E85" s="207"/>
      <c r="F85" s="207"/>
      <c r="G85" s="207"/>
      <c r="H85" s="208" t="s">
        <v>543</v>
      </c>
      <c r="I85" s="208"/>
      <c r="J85" s="208" t="s">
        <v>544</v>
      </c>
      <c r="K85" s="208"/>
      <c r="L85" s="208" t="s">
        <v>313</v>
      </c>
      <c r="M85" s="208"/>
      <c r="N85" s="208" t="s">
        <v>314</v>
      </c>
      <c r="O85" s="208"/>
      <c r="P85" s="208"/>
      <c r="Q85" s="119"/>
      <c r="R85" s="119" t="s">
        <v>545</v>
      </c>
      <c r="S85" s="208" t="s">
        <v>546</v>
      </c>
      <c r="T85" s="208"/>
      <c r="U85" s="208"/>
      <c r="V85" s="110"/>
    </row>
    <row r="86" spans="1:22" ht="15" customHeight="1">
      <c r="A86" s="110"/>
      <c r="B86" s="120" t="s">
        <v>547</v>
      </c>
      <c r="C86" s="120" t="s">
        <v>373</v>
      </c>
      <c r="D86" s="211" t="s">
        <v>374</v>
      </c>
      <c r="E86" s="211"/>
      <c r="F86" s="211"/>
      <c r="G86" s="211"/>
      <c r="H86" s="212" t="s">
        <v>507</v>
      </c>
      <c r="I86" s="212"/>
      <c r="J86" s="212" t="s">
        <v>508</v>
      </c>
      <c r="K86" s="212"/>
      <c r="L86" s="212" t="s">
        <v>548</v>
      </c>
      <c r="M86" s="212"/>
      <c r="N86" s="212" t="s">
        <v>549</v>
      </c>
      <c r="O86" s="212"/>
      <c r="P86" s="212"/>
      <c r="Q86" s="121"/>
      <c r="R86" s="121" t="s">
        <v>550</v>
      </c>
      <c r="S86" s="212" t="s">
        <v>551</v>
      </c>
      <c r="T86" s="212"/>
      <c r="U86" s="212"/>
      <c r="V86" s="110"/>
    </row>
    <row r="87" spans="1:22" ht="15" customHeight="1">
      <c r="A87" s="110"/>
      <c r="B87" s="120" t="s">
        <v>552</v>
      </c>
      <c r="C87" s="120" t="s">
        <v>382</v>
      </c>
      <c r="D87" s="211" t="s">
        <v>383</v>
      </c>
      <c r="E87" s="211"/>
      <c r="F87" s="211"/>
      <c r="G87" s="211"/>
      <c r="H87" s="212" t="s">
        <v>553</v>
      </c>
      <c r="I87" s="212"/>
      <c r="J87" s="212" t="s">
        <v>554</v>
      </c>
      <c r="K87" s="212"/>
      <c r="L87" s="212" t="s">
        <v>553</v>
      </c>
      <c r="M87" s="212"/>
      <c r="N87" s="212" t="s">
        <v>554</v>
      </c>
      <c r="O87" s="212"/>
      <c r="P87" s="212"/>
      <c r="Q87" s="121"/>
      <c r="R87" s="121" t="s">
        <v>555</v>
      </c>
      <c r="S87" s="212" t="s">
        <v>556</v>
      </c>
      <c r="T87" s="212"/>
      <c r="U87" s="212"/>
      <c r="V87" s="110"/>
    </row>
    <row r="88" spans="1:22" ht="15" customHeight="1">
      <c r="A88" s="110"/>
      <c r="B88" s="118"/>
      <c r="C88" s="118" t="s">
        <v>189</v>
      </c>
      <c r="D88" s="207" t="s">
        <v>190</v>
      </c>
      <c r="E88" s="207"/>
      <c r="F88" s="207"/>
      <c r="G88" s="207"/>
      <c r="H88" s="208" t="s">
        <v>557</v>
      </c>
      <c r="I88" s="208"/>
      <c r="J88" s="208" t="s">
        <v>558</v>
      </c>
      <c r="K88" s="208"/>
      <c r="L88" s="208" t="s">
        <v>559</v>
      </c>
      <c r="M88" s="208"/>
      <c r="N88" s="208" t="s">
        <v>560</v>
      </c>
      <c r="O88" s="208"/>
      <c r="P88" s="208"/>
      <c r="Q88" s="119"/>
      <c r="R88" s="119" t="s">
        <v>561</v>
      </c>
      <c r="S88" s="208" t="s">
        <v>562</v>
      </c>
      <c r="T88" s="208"/>
      <c r="U88" s="208"/>
      <c r="V88" s="110"/>
    </row>
    <row r="89" spans="1:22" ht="15" customHeight="1">
      <c r="A89" s="110"/>
      <c r="B89" s="120" t="s">
        <v>563</v>
      </c>
      <c r="C89" s="120" t="s">
        <v>201</v>
      </c>
      <c r="D89" s="211" t="s">
        <v>202</v>
      </c>
      <c r="E89" s="211"/>
      <c r="F89" s="211"/>
      <c r="G89" s="211"/>
      <c r="H89" s="212" t="s">
        <v>564</v>
      </c>
      <c r="I89" s="212"/>
      <c r="J89" s="212" t="s">
        <v>565</v>
      </c>
      <c r="K89" s="212"/>
      <c r="L89" s="212" t="s">
        <v>566</v>
      </c>
      <c r="M89" s="212"/>
      <c r="N89" s="212" t="s">
        <v>567</v>
      </c>
      <c r="O89" s="212"/>
      <c r="P89" s="212"/>
      <c r="Q89" s="121"/>
      <c r="R89" s="121" t="s">
        <v>568</v>
      </c>
      <c r="S89" s="212" t="s">
        <v>569</v>
      </c>
      <c r="T89" s="212"/>
      <c r="U89" s="212"/>
      <c r="V89" s="110"/>
    </row>
    <row r="90" spans="1:22" ht="0.95" customHeight="1">
      <c r="A90" s="110"/>
      <c r="B90" s="213"/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110"/>
    </row>
    <row r="91" spans="1:22" ht="15" customHeight="1">
      <c r="A91" s="110"/>
      <c r="B91" s="120" t="s">
        <v>570</v>
      </c>
      <c r="C91" s="120" t="s">
        <v>237</v>
      </c>
      <c r="D91" s="211" t="s">
        <v>238</v>
      </c>
      <c r="E91" s="211"/>
      <c r="F91" s="211"/>
      <c r="G91" s="211"/>
      <c r="H91" s="212" t="s">
        <v>571</v>
      </c>
      <c r="I91" s="212"/>
      <c r="J91" s="212" t="s">
        <v>572</v>
      </c>
      <c r="K91" s="212"/>
      <c r="L91" s="212" t="s">
        <v>573</v>
      </c>
      <c r="M91" s="212"/>
      <c r="N91" s="212" t="s">
        <v>574</v>
      </c>
      <c r="O91" s="212"/>
      <c r="P91" s="212"/>
      <c r="Q91" s="121"/>
      <c r="R91" s="121" t="s">
        <v>575</v>
      </c>
      <c r="S91" s="212" t="s">
        <v>576</v>
      </c>
      <c r="T91" s="212"/>
      <c r="U91" s="212"/>
      <c r="V91" s="110"/>
    </row>
    <row r="92" spans="1:22" ht="15" customHeight="1">
      <c r="A92" s="110"/>
      <c r="B92" s="120" t="s">
        <v>577</v>
      </c>
      <c r="C92" s="120" t="s">
        <v>246</v>
      </c>
      <c r="D92" s="211" t="s">
        <v>247</v>
      </c>
      <c r="E92" s="211"/>
      <c r="F92" s="211"/>
      <c r="G92" s="211"/>
      <c r="H92" s="212" t="s">
        <v>272</v>
      </c>
      <c r="I92" s="212"/>
      <c r="J92" s="212" t="s">
        <v>273</v>
      </c>
      <c r="K92" s="212"/>
      <c r="L92" s="212" t="s">
        <v>274</v>
      </c>
      <c r="M92" s="212"/>
      <c r="N92" s="212" t="s">
        <v>275</v>
      </c>
      <c r="O92" s="212"/>
      <c r="P92" s="212"/>
      <c r="Q92" s="121"/>
      <c r="R92" s="121" t="s">
        <v>276</v>
      </c>
      <c r="S92" s="212" t="s">
        <v>277</v>
      </c>
      <c r="T92" s="212"/>
      <c r="U92" s="212"/>
      <c r="V92" s="110"/>
    </row>
    <row r="93" spans="1:22" ht="12.95" customHeight="1">
      <c r="A93" s="110"/>
      <c r="B93" s="203" t="s">
        <v>578</v>
      </c>
      <c r="C93" s="203"/>
      <c r="D93" s="203"/>
      <c r="E93" s="203"/>
      <c r="F93" s="203"/>
      <c r="G93" s="203"/>
      <c r="H93" s="204" t="s">
        <v>579</v>
      </c>
      <c r="I93" s="204"/>
      <c r="J93" s="204" t="s">
        <v>580</v>
      </c>
      <c r="K93" s="204"/>
      <c r="L93" s="204" t="s">
        <v>581</v>
      </c>
      <c r="M93" s="204"/>
      <c r="N93" s="204" t="s">
        <v>582</v>
      </c>
      <c r="O93" s="204"/>
      <c r="P93" s="204"/>
      <c r="Q93" s="116"/>
      <c r="R93" s="116" t="s">
        <v>583</v>
      </c>
      <c r="S93" s="204" t="s">
        <v>584</v>
      </c>
      <c r="T93" s="204"/>
      <c r="U93" s="204"/>
      <c r="V93" s="110"/>
    </row>
    <row r="94" spans="1:22" ht="12.95" customHeight="1">
      <c r="A94" s="110"/>
      <c r="B94" s="209" t="s">
        <v>585</v>
      </c>
      <c r="C94" s="209"/>
      <c r="D94" s="209"/>
      <c r="E94" s="209"/>
      <c r="F94" s="209"/>
      <c r="G94" s="209"/>
      <c r="H94" s="210" t="s">
        <v>586</v>
      </c>
      <c r="I94" s="210"/>
      <c r="J94" s="210" t="s">
        <v>587</v>
      </c>
      <c r="K94" s="210"/>
      <c r="L94" s="210" t="s">
        <v>588</v>
      </c>
      <c r="M94" s="210"/>
      <c r="N94" s="210" t="s">
        <v>589</v>
      </c>
      <c r="O94" s="210"/>
      <c r="P94" s="210"/>
      <c r="Q94" s="117"/>
      <c r="R94" s="117" t="s">
        <v>590</v>
      </c>
      <c r="S94" s="210" t="s">
        <v>591</v>
      </c>
      <c r="T94" s="210"/>
      <c r="U94" s="210"/>
      <c r="V94" s="110"/>
    </row>
    <row r="95" spans="1:22" ht="15" customHeight="1">
      <c r="A95" s="110"/>
      <c r="B95" s="118"/>
      <c r="C95" s="118" t="s">
        <v>364</v>
      </c>
      <c r="D95" s="207" t="s">
        <v>365</v>
      </c>
      <c r="E95" s="207"/>
      <c r="F95" s="207"/>
      <c r="G95" s="207"/>
      <c r="H95" s="208" t="s">
        <v>592</v>
      </c>
      <c r="I95" s="208"/>
      <c r="J95" s="208" t="s">
        <v>593</v>
      </c>
      <c r="K95" s="208"/>
      <c r="L95" s="208" t="s">
        <v>594</v>
      </c>
      <c r="M95" s="208"/>
      <c r="N95" s="208" t="s">
        <v>595</v>
      </c>
      <c r="O95" s="208"/>
      <c r="P95" s="208"/>
      <c r="Q95" s="119"/>
      <c r="R95" s="119" t="s">
        <v>596</v>
      </c>
      <c r="S95" s="208" t="s">
        <v>597</v>
      </c>
      <c r="T95" s="208"/>
      <c r="U95" s="208"/>
      <c r="V95" s="110"/>
    </row>
    <row r="96" spans="1:22" ht="15" customHeight="1">
      <c r="A96" s="110"/>
      <c r="B96" s="120" t="s">
        <v>598</v>
      </c>
      <c r="C96" s="120" t="s">
        <v>373</v>
      </c>
      <c r="D96" s="211" t="s">
        <v>374</v>
      </c>
      <c r="E96" s="211"/>
      <c r="F96" s="211"/>
      <c r="G96" s="211"/>
      <c r="H96" s="212" t="s">
        <v>599</v>
      </c>
      <c r="I96" s="212"/>
      <c r="J96" s="212" t="s">
        <v>600</v>
      </c>
      <c r="K96" s="212"/>
      <c r="L96" s="212" t="s">
        <v>601</v>
      </c>
      <c r="M96" s="212"/>
      <c r="N96" s="212" t="s">
        <v>602</v>
      </c>
      <c r="O96" s="212"/>
      <c r="P96" s="212"/>
      <c r="Q96" s="121"/>
      <c r="R96" s="121" t="s">
        <v>603</v>
      </c>
      <c r="S96" s="212" t="s">
        <v>604</v>
      </c>
      <c r="T96" s="212"/>
      <c r="U96" s="212"/>
      <c r="V96" s="110"/>
    </row>
    <row r="97" spans="1:22" ht="15" customHeight="1">
      <c r="A97" s="110"/>
      <c r="B97" s="120" t="s">
        <v>605</v>
      </c>
      <c r="C97" s="120" t="s">
        <v>418</v>
      </c>
      <c r="D97" s="211" t="s">
        <v>419</v>
      </c>
      <c r="E97" s="211"/>
      <c r="F97" s="211"/>
      <c r="G97" s="211"/>
      <c r="H97" s="212" t="s">
        <v>606</v>
      </c>
      <c r="I97" s="212"/>
      <c r="J97" s="212" t="s">
        <v>607</v>
      </c>
      <c r="K97" s="212"/>
      <c r="L97" s="212" t="s">
        <v>608</v>
      </c>
      <c r="M97" s="212"/>
      <c r="N97" s="212" t="s">
        <v>609</v>
      </c>
      <c r="O97" s="212"/>
      <c r="P97" s="212"/>
      <c r="Q97" s="121"/>
      <c r="R97" s="121" t="s">
        <v>610</v>
      </c>
      <c r="S97" s="212" t="s">
        <v>611</v>
      </c>
      <c r="T97" s="212"/>
      <c r="U97" s="212"/>
      <c r="V97" s="110"/>
    </row>
    <row r="98" spans="1:22" ht="15" customHeight="1">
      <c r="A98" s="110"/>
      <c r="B98" s="120" t="s">
        <v>612</v>
      </c>
      <c r="C98" s="120" t="s">
        <v>382</v>
      </c>
      <c r="D98" s="211" t="s">
        <v>383</v>
      </c>
      <c r="E98" s="211"/>
      <c r="F98" s="211"/>
      <c r="G98" s="211"/>
      <c r="H98" s="212" t="s">
        <v>613</v>
      </c>
      <c r="I98" s="212"/>
      <c r="J98" s="212" t="s">
        <v>614</v>
      </c>
      <c r="K98" s="212"/>
      <c r="L98" s="212" t="s">
        <v>615</v>
      </c>
      <c r="M98" s="212"/>
      <c r="N98" s="212" t="s">
        <v>616</v>
      </c>
      <c r="O98" s="212"/>
      <c r="P98" s="212"/>
      <c r="Q98" s="121"/>
      <c r="R98" s="121" t="s">
        <v>617</v>
      </c>
      <c r="S98" s="212" t="s">
        <v>618</v>
      </c>
      <c r="T98" s="212"/>
      <c r="U98" s="212"/>
      <c r="V98" s="110"/>
    </row>
    <row r="99" spans="1:22" ht="15" customHeight="1">
      <c r="A99" s="110"/>
      <c r="B99" s="118"/>
      <c r="C99" s="118" t="s">
        <v>189</v>
      </c>
      <c r="D99" s="207" t="s">
        <v>190</v>
      </c>
      <c r="E99" s="207"/>
      <c r="F99" s="207"/>
      <c r="G99" s="207"/>
      <c r="H99" s="208" t="s">
        <v>619</v>
      </c>
      <c r="I99" s="208"/>
      <c r="J99" s="208" t="s">
        <v>620</v>
      </c>
      <c r="K99" s="208"/>
      <c r="L99" s="208" t="s">
        <v>621</v>
      </c>
      <c r="M99" s="208"/>
      <c r="N99" s="208" t="s">
        <v>622</v>
      </c>
      <c r="O99" s="208"/>
      <c r="P99" s="208"/>
      <c r="Q99" s="119"/>
      <c r="R99" s="119" t="s">
        <v>623</v>
      </c>
      <c r="S99" s="208" t="s">
        <v>624</v>
      </c>
      <c r="T99" s="208"/>
      <c r="U99" s="208"/>
      <c r="V99" s="110"/>
    </row>
    <row r="100" spans="1:22" ht="15" customHeight="1">
      <c r="A100" s="110"/>
      <c r="B100" s="120" t="s">
        <v>625</v>
      </c>
      <c r="C100" s="120" t="s">
        <v>192</v>
      </c>
      <c r="D100" s="211" t="s">
        <v>193</v>
      </c>
      <c r="E100" s="211"/>
      <c r="F100" s="211"/>
      <c r="G100" s="211"/>
      <c r="H100" s="212" t="s">
        <v>619</v>
      </c>
      <c r="I100" s="212"/>
      <c r="J100" s="212" t="s">
        <v>620</v>
      </c>
      <c r="K100" s="212"/>
      <c r="L100" s="212" t="s">
        <v>621</v>
      </c>
      <c r="M100" s="212"/>
      <c r="N100" s="212" t="s">
        <v>622</v>
      </c>
      <c r="O100" s="212"/>
      <c r="P100" s="212"/>
      <c r="Q100" s="121"/>
      <c r="R100" s="121" t="s">
        <v>623</v>
      </c>
      <c r="S100" s="212" t="s">
        <v>624</v>
      </c>
      <c r="T100" s="212"/>
      <c r="U100" s="212"/>
      <c r="V100" s="110"/>
    </row>
    <row r="101" spans="1:22" ht="12.95" customHeight="1">
      <c r="A101" s="110"/>
      <c r="B101" s="209" t="s">
        <v>441</v>
      </c>
      <c r="C101" s="209"/>
      <c r="D101" s="209"/>
      <c r="E101" s="209"/>
      <c r="F101" s="209"/>
      <c r="G101" s="209"/>
      <c r="H101" s="210" t="s">
        <v>626</v>
      </c>
      <c r="I101" s="210"/>
      <c r="J101" s="210" t="s">
        <v>627</v>
      </c>
      <c r="K101" s="210"/>
      <c r="L101" s="210" t="s">
        <v>628</v>
      </c>
      <c r="M101" s="210"/>
      <c r="N101" s="210" t="s">
        <v>629</v>
      </c>
      <c r="O101" s="210"/>
      <c r="P101" s="210"/>
      <c r="Q101" s="117"/>
      <c r="R101" s="117" t="s">
        <v>630</v>
      </c>
      <c r="S101" s="210" t="s">
        <v>631</v>
      </c>
      <c r="T101" s="210"/>
      <c r="U101" s="210"/>
      <c r="V101" s="110"/>
    </row>
    <row r="102" spans="1:22" ht="15" customHeight="1">
      <c r="A102" s="110"/>
      <c r="B102" s="118"/>
      <c r="C102" s="118" t="s">
        <v>364</v>
      </c>
      <c r="D102" s="207" t="s">
        <v>365</v>
      </c>
      <c r="E102" s="207"/>
      <c r="F102" s="207"/>
      <c r="G102" s="207"/>
      <c r="H102" s="208" t="s">
        <v>632</v>
      </c>
      <c r="I102" s="208"/>
      <c r="J102" s="208" t="s">
        <v>633</v>
      </c>
      <c r="K102" s="208"/>
      <c r="L102" s="208" t="s">
        <v>634</v>
      </c>
      <c r="M102" s="208"/>
      <c r="N102" s="208" t="s">
        <v>635</v>
      </c>
      <c r="O102" s="208"/>
      <c r="P102" s="208"/>
      <c r="Q102" s="119"/>
      <c r="R102" s="119" t="s">
        <v>636</v>
      </c>
      <c r="S102" s="208" t="s">
        <v>637</v>
      </c>
      <c r="T102" s="208"/>
      <c r="U102" s="208"/>
      <c r="V102" s="110"/>
    </row>
    <row r="103" spans="1:22" ht="15" customHeight="1">
      <c r="A103" s="110"/>
      <c r="B103" s="120" t="s">
        <v>638</v>
      </c>
      <c r="C103" s="120" t="s">
        <v>373</v>
      </c>
      <c r="D103" s="211" t="s">
        <v>374</v>
      </c>
      <c r="E103" s="211"/>
      <c r="F103" s="211"/>
      <c r="G103" s="211"/>
      <c r="H103" s="212" t="s">
        <v>632</v>
      </c>
      <c r="I103" s="212"/>
      <c r="J103" s="212" t="s">
        <v>633</v>
      </c>
      <c r="K103" s="212"/>
      <c r="L103" s="212" t="s">
        <v>634</v>
      </c>
      <c r="M103" s="212"/>
      <c r="N103" s="212" t="s">
        <v>635</v>
      </c>
      <c r="O103" s="212"/>
      <c r="P103" s="212"/>
      <c r="Q103" s="121"/>
      <c r="R103" s="121" t="s">
        <v>636</v>
      </c>
      <c r="S103" s="212" t="s">
        <v>637</v>
      </c>
      <c r="T103" s="212"/>
      <c r="U103" s="212"/>
      <c r="V103" s="110"/>
    </row>
    <row r="104" spans="1:22" ht="15" customHeight="1">
      <c r="A104" s="110"/>
      <c r="B104" s="118"/>
      <c r="C104" s="118" t="s">
        <v>189</v>
      </c>
      <c r="D104" s="207" t="s">
        <v>190</v>
      </c>
      <c r="E104" s="207"/>
      <c r="F104" s="207"/>
      <c r="G104" s="207"/>
      <c r="H104" s="208" t="s">
        <v>639</v>
      </c>
      <c r="I104" s="208"/>
      <c r="J104" s="208" t="s">
        <v>640</v>
      </c>
      <c r="K104" s="208"/>
      <c r="L104" s="208" t="s">
        <v>641</v>
      </c>
      <c r="M104" s="208"/>
      <c r="N104" s="208" t="s">
        <v>642</v>
      </c>
      <c r="O104" s="208"/>
      <c r="P104" s="208"/>
      <c r="Q104" s="119"/>
      <c r="R104" s="119" t="s">
        <v>643</v>
      </c>
      <c r="S104" s="208" t="s">
        <v>644</v>
      </c>
      <c r="T104" s="208"/>
      <c r="U104" s="208"/>
      <c r="V104" s="110"/>
    </row>
    <row r="105" spans="1:22" ht="15" customHeight="1">
      <c r="A105" s="110"/>
      <c r="B105" s="120" t="s">
        <v>645</v>
      </c>
      <c r="C105" s="120" t="s">
        <v>201</v>
      </c>
      <c r="D105" s="211" t="s">
        <v>202</v>
      </c>
      <c r="E105" s="211"/>
      <c r="F105" s="211"/>
      <c r="G105" s="211"/>
      <c r="H105" s="212" t="s">
        <v>639</v>
      </c>
      <c r="I105" s="212"/>
      <c r="J105" s="212" t="s">
        <v>640</v>
      </c>
      <c r="K105" s="212"/>
      <c r="L105" s="212" t="s">
        <v>641</v>
      </c>
      <c r="M105" s="212"/>
      <c r="N105" s="212" t="s">
        <v>642</v>
      </c>
      <c r="O105" s="212"/>
      <c r="P105" s="212"/>
      <c r="Q105" s="121"/>
      <c r="R105" s="121" t="s">
        <v>643</v>
      </c>
      <c r="S105" s="212" t="s">
        <v>644</v>
      </c>
      <c r="T105" s="212"/>
      <c r="U105" s="212"/>
      <c r="V105" s="110"/>
    </row>
    <row r="106" spans="1:22" ht="12.95" customHeight="1">
      <c r="A106" s="110"/>
      <c r="B106" s="203" t="s">
        <v>646</v>
      </c>
      <c r="C106" s="203"/>
      <c r="D106" s="203"/>
      <c r="E106" s="203"/>
      <c r="F106" s="203"/>
      <c r="G106" s="203"/>
      <c r="H106" s="204" t="s">
        <v>647</v>
      </c>
      <c r="I106" s="204"/>
      <c r="J106" s="204" t="s">
        <v>648</v>
      </c>
      <c r="K106" s="204"/>
      <c r="L106" s="204" t="s">
        <v>649</v>
      </c>
      <c r="M106" s="204"/>
      <c r="N106" s="204" t="s">
        <v>649</v>
      </c>
      <c r="O106" s="204"/>
      <c r="P106" s="204"/>
      <c r="Q106" s="116"/>
      <c r="R106" s="116" t="s">
        <v>649</v>
      </c>
      <c r="S106" s="204" t="s">
        <v>649</v>
      </c>
      <c r="T106" s="204"/>
      <c r="U106" s="204"/>
      <c r="V106" s="110"/>
    </row>
    <row r="107" spans="1:22" ht="12.95" customHeight="1">
      <c r="A107" s="110"/>
      <c r="B107" s="209" t="s">
        <v>650</v>
      </c>
      <c r="C107" s="209"/>
      <c r="D107" s="209"/>
      <c r="E107" s="209"/>
      <c r="F107" s="209"/>
      <c r="G107" s="209"/>
      <c r="H107" s="210" t="s">
        <v>647</v>
      </c>
      <c r="I107" s="210"/>
      <c r="J107" s="210" t="s">
        <v>648</v>
      </c>
      <c r="K107" s="210"/>
      <c r="L107" s="210" t="s">
        <v>649</v>
      </c>
      <c r="M107" s="210"/>
      <c r="N107" s="210" t="s">
        <v>649</v>
      </c>
      <c r="O107" s="210"/>
      <c r="P107" s="210"/>
      <c r="Q107" s="117"/>
      <c r="R107" s="117" t="s">
        <v>649</v>
      </c>
      <c r="S107" s="210" t="s">
        <v>649</v>
      </c>
      <c r="T107" s="210"/>
      <c r="U107" s="210"/>
      <c r="V107" s="110"/>
    </row>
    <row r="108" spans="1:22" ht="15" customHeight="1">
      <c r="A108" s="110"/>
      <c r="B108" s="118"/>
      <c r="C108" s="118" t="s">
        <v>189</v>
      </c>
      <c r="D108" s="207" t="s">
        <v>190</v>
      </c>
      <c r="E108" s="207"/>
      <c r="F108" s="207"/>
      <c r="G108" s="207"/>
      <c r="H108" s="208" t="s">
        <v>647</v>
      </c>
      <c r="I108" s="208"/>
      <c r="J108" s="208" t="s">
        <v>648</v>
      </c>
      <c r="K108" s="208"/>
      <c r="L108" s="208" t="s">
        <v>649</v>
      </c>
      <c r="M108" s="208"/>
      <c r="N108" s="208" t="s">
        <v>649</v>
      </c>
      <c r="O108" s="208"/>
      <c r="P108" s="208"/>
      <c r="Q108" s="119"/>
      <c r="R108" s="119" t="s">
        <v>649</v>
      </c>
      <c r="S108" s="208" t="s">
        <v>649</v>
      </c>
      <c r="T108" s="208"/>
      <c r="U108" s="208"/>
      <c r="V108" s="110"/>
    </row>
    <row r="109" spans="1:22" ht="15" customHeight="1">
      <c r="A109" s="110"/>
      <c r="B109" s="120" t="s">
        <v>651</v>
      </c>
      <c r="C109" s="120" t="s">
        <v>192</v>
      </c>
      <c r="D109" s="211" t="s">
        <v>652</v>
      </c>
      <c r="E109" s="211"/>
      <c r="F109" s="211"/>
      <c r="G109" s="211"/>
      <c r="H109" s="212" t="s">
        <v>653</v>
      </c>
      <c r="I109" s="212"/>
      <c r="J109" s="212" t="s">
        <v>654</v>
      </c>
      <c r="K109" s="212"/>
      <c r="L109" s="212" t="s">
        <v>649</v>
      </c>
      <c r="M109" s="212"/>
      <c r="N109" s="212" t="s">
        <v>649</v>
      </c>
      <c r="O109" s="212"/>
      <c r="P109" s="212"/>
      <c r="Q109" s="121"/>
      <c r="R109" s="121" t="s">
        <v>649</v>
      </c>
      <c r="S109" s="212" t="s">
        <v>649</v>
      </c>
      <c r="T109" s="212"/>
      <c r="U109" s="212"/>
      <c r="V109" s="110"/>
    </row>
    <row r="110" spans="1:22" ht="15" customHeight="1">
      <c r="A110" s="110"/>
      <c r="B110" s="120" t="s">
        <v>655</v>
      </c>
      <c r="C110" s="120" t="s">
        <v>201</v>
      </c>
      <c r="D110" s="211" t="s">
        <v>202</v>
      </c>
      <c r="E110" s="211"/>
      <c r="F110" s="211"/>
      <c r="G110" s="211"/>
      <c r="H110" s="212" t="s">
        <v>653</v>
      </c>
      <c r="I110" s="212"/>
      <c r="J110" s="212" t="s">
        <v>654</v>
      </c>
      <c r="K110" s="212"/>
      <c r="L110" s="212" t="s">
        <v>649</v>
      </c>
      <c r="M110" s="212"/>
      <c r="N110" s="212" t="s">
        <v>649</v>
      </c>
      <c r="O110" s="212"/>
      <c r="P110" s="212"/>
      <c r="Q110" s="121"/>
      <c r="R110" s="121" t="s">
        <v>649</v>
      </c>
      <c r="S110" s="212" t="s">
        <v>649</v>
      </c>
      <c r="T110" s="212"/>
      <c r="U110" s="212"/>
      <c r="V110" s="110"/>
    </row>
    <row r="111" spans="1:22" ht="15" customHeight="1">
      <c r="A111" s="110"/>
      <c r="B111" s="120" t="s">
        <v>656</v>
      </c>
      <c r="C111" s="120" t="s">
        <v>237</v>
      </c>
      <c r="D111" s="211" t="s">
        <v>238</v>
      </c>
      <c r="E111" s="211"/>
      <c r="F111" s="211"/>
      <c r="G111" s="211"/>
      <c r="H111" s="212" t="s">
        <v>194</v>
      </c>
      <c r="I111" s="212"/>
      <c r="J111" s="212" t="s">
        <v>195</v>
      </c>
      <c r="K111" s="212"/>
      <c r="L111" s="212" t="s">
        <v>649</v>
      </c>
      <c r="M111" s="212"/>
      <c r="N111" s="212" t="s">
        <v>649</v>
      </c>
      <c r="O111" s="212"/>
      <c r="P111" s="212"/>
      <c r="Q111" s="121"/>
      <c r="R111" s="121" t="s">
        <v>649</v>
      </c>
      <c r="S111" s="212" t="s">
        <v>649</v>
      </c>
      <c r="T111" s="212"/>
      <c r="U111" s="212"/>
      <c r="V111" s="110"/>
    </row>
    <row r="112" spans="1:22" ht="15" customHeight="1">
      <c r="A112" s="110"/>
      <c r="B112" s="120" t="s">
        <v>657</v>
      </c>
      <c r="C112" s="120" t="s">
        <v>246</v>
      </c>
      <c r="D112" s="211" t="s">
        <v>247</v>
      </c>
      <c r="E112" s="211"/>
      <c r="F112" s="211"/>
      <c r="G112" s="211"/>
      <c r="H112" s="212" t="s">
        <v>203</v>
      </c>
      <c r="I112" s="212"/>
      <c r="J112" s="212" t="s">
        <v>204</v>
      </c>
      <c r="K112" s="212"/>
      <c r="L112" s="212" t="s">
        <v>649</v>
      </c>
      <c r="M112" s="212"/>
      <c r="N112" s="212" t="s">
        <v>649</v>
      </c>
      <c r="O112" s="212"/>
      <c r="P112" s="212"/>
      <c r="Q112" s="121"/>
      <c r="R112" s="121" t="s">
        <v>649</v>
      </c>
      <c r="S112" s="212" t="s">
        <v>649</v>
      </c>
      <c r="T112" s="212"/>
      <c r="U112" s="212"/>
      <c r="V112" s="110"/>
    </row>
    <row r="113" spans="1:22" ht="12.95" customHeight="1">
      <c r="A113" s="110"/>
      <c r="B113" s="203" t="s">
        <v>658</v>
      </c>
      <c r="C113" s="203"/>
      <c r="D113" s="203"/>
      <c r="E113" s="203"/>
      <c r="F113" s="203"/>
      <c r="G113" s="203"/>
      <c r="H113" s="204" t="s">
        <v>649</v>
      </c>
      <c r="I113" s="204"/>
      <c r="J113" s="204" t="s">
        <v>649</v>
      </c>
      <c r="K113" s="204"/>
      <c r="L113" s="204" t="s">
        <v>649</v>
      </c>
      <c r="M113" s="204"/>
      <c r="N113" s="204"/>
      <c r="O113" s="204"/>
      <c r="P113" s="217">
        <v>0</v>
      </c>
      <c r="Q113" s="217"/>
      <c r="R113" s="122">
        <v>0</v>
      </c>
      <c r="S113" s="214">
        <v>0</v>
      </c>
      <c r="T113" s="214"/>
      <c r="U113" s="214"/>
      <c r="V113" s="110"/>
    </row>
    <row r="114" spans="1:22" ht="12.95" customHeight="1">
      <c r="A114" s="110"/>
      <c r="B114" s="209" t="s">
        <v>659</v>
      </c>
      <c r="C114" s="209"/>
      <c r="D114" s="209"/>
      <c r="E114" s="209"/>
      <c r="F114" s="209"/>
      <c r="G114" s="209"/>
      <c r="H114" s="210" t="s">
        <v>649</v>
      </c>
      <c r="I114" s="210"/>
      <c r="J114" s="210" t="s">
        <v>649</v>
      </c>
      <c r="K114" s="210"/>
      <c r="L114" s="210" t="s">
        <v>649</v>
      </c>
      <c r="M114" s="210"/>
      <c r="N114" s="210"/>
      <c r="O114" s="210"/>
      <c r="P114" s="215">
        <v>0</v>
      </c>
      <c r="Q114" s="215"/>
      <c r="R114" s="123">
        <v>0</v>
      </c>
      <c r="S114" s="216">
        <v>0</v>
      </c>
      <c r="T114" s="216"/>
      <c r="U114" s="216"/>
      <c r="V114" s="110"/>
    </row>
    <row r="115" spans="1:22" ht="15" customHeight="1">
      <c r="A115" s="110"/>
      <c r="B115" s="118"/>
      <c r="C115" s="118" t="s">
        <v>189</v>
      </c>
      <c r="D115" s="207" t="s">
        <v>190</v>
      </c>
      <c r="E115" s="207"/>
      <c r="F115" s="207"/>
      <c r="G115" s="207"/>
      <c r="H115" s="208" t="s">
        <v>649</v>
      </c>
      <c r="I115" s="208"/>
      <c r="J115" s="208" t="s">
        <v>649</v>
      </c>
      <c r="K115" s="208"/>
      <c r="L115" s="208" t="s">
        <v>649</v>
      </c>
      <c r="M115" s="208"/>
      <c r="N115" s="208"/>
      <c r="O115" s="208"/>
      <c r="P115" s="221">
        <v>0</v>
      </c>
      <c r="Q115" s="221"/>
      <c r="R115" s="124">
        <v>0</v>
      </c>
      <c r="S115" s="218">
        <v>0</v>
      </c>
      <c r="T115" s="218"/>
      <c r="U115" s="218"/>
      <c r="V115" s="110"/>
    </row>
    <row r="116" spans="1:22" ht="15" customHeight="1">
      <c r="A116" s="110"/>
      <c r="B116" s="120" t="s">
        <v>660</v>
      </c>
      <c r="C116" s="120" t="s">
        <v>201</v>
      </c>
      <c r="D116" s="211" t="s">
        <v>202</v>
      </c>
      <c r="E116" s="211"/>
      <c r="F116" s="211"/>
      <c r="G116" s="211"/>
      <c r="H116" s="212" t="s">
        <v>649</v>
      </c>
      <c r="I116" s="212"/>
      <c r="J116" s="212" t="s">
        <v>649</v>
      </c>
      <c r="K116" s="212"/>
      <c r="L116" s="212" t="s">
        <v>649</v>
      </c>
      <c r="M116" s="212"/>
      <c r="N116" s="212"/>
      <c r="O116" s="212"/>
      <c r="P116" s="219">
        <v>0</v>
      </c>
      <c r="Q116" s="219"/>
      <c r="R116" s="125">
        <v>0</v>
      </c>
      <c r="S116" s="220">
        <v>0</v>
      </c>
      <c r="T116" s="220"/>
      <c r="U116" s="220"/>
      <c r="V116" s="110"/>
    </row>
    <row r="117" spans="1:22" ht="15" customHeight="1">
      <c r="A117" s="110"/>
      <c r="B117" s="120" t="s">
        <v>661</v>
      </c>
      <c r="C117" s="120" t="s">
        <v>201</v>
      </c>
      <c r="D117" s="211" t="s">
        <v>202</v>
      </c>
      <c r="E117" s="211"/>
      <c r="F117" s="211"/>
      <c r="G117" s="211"/>
      <c r="H117" s="212" t="s">
        <v>649</v>
      </c>
      <c r="I117" s="212"/>
      <c r="J117" s="212" t="s">
        <v>649</v>
      </c>
      <c r="K117" s="212"/>
      <c r="L117" s="212" t="s">
        <v>649</v>
      </c>
      <c r="M117" s="212"/>
      <c r="N117" s="212"/>
      <c r="O117" s="212"/>
      <c r="P117" s="219">
        <v>0</v>
      </c>
      <c r="Q117" s="219"/>
      <c r="R117" s="125">
        <v>0</v>
      </c>
      <c r="S117" s="220">
        <v>0</v>
      </c>
      <c r="T117" s="220"/>
      <c r="U117" s="220"/>
      <c r="V117" s="110"/>
    </row>
    <row r="118" spans="1:22" s="111" customFormat="1" ht="0.95" customHeight="1">
      <c r="A118" s="110"/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110"/>
    </row>
    <row r="119" spans="1:22" ht="12.95" customHeight="1">
      <c r="A119" s="110"/>
      <c r="B119" s="209" t="s">
        <v>662</v>
      </c>
      <c r="C119" s="209"/>
      <c r="D119" s="209"/>
      <c r="E119" s="209"/>
      <c r="F119" s="209"/>
      <c r="G119" s="209"/>
      <c r="H119" s="210" t="s">
        <v>649</v>
      </c>
      <c r="I119" s="210"/>
      <c r="J119" s="210" t="s">
        <v>649</v>
      </c>
      <c r="K119" s="210"/>
      <c r="L119" s="216">
        <v>0</v>
      </c>
      <c r="M119" s="216"/>
      <c r="N119" s="216">
        <v>0</v>
      </c>
      <c r="O119" s="216"/>
      <c r="P119" s="216"/>
      <c r="Q119" s="117"/>
      <c r="R119" s="117" t="s">
        <v>649</v>
      </c>
      <c r="S119" s="210" t="s">
        <v>649</v>
      </c>
      <c r="T119" s="210"/>
      <c r="U119" s="210"/>
      <c r="V119" s="110"/>
    </row>
    <row r="120" spans="1:22" ht="15" customHeight="1">
      <c r="A120" s="110"/>
      <c r="B120" s="118"/>
      <c r="C120" s="118" t="s">
        <v>189</v>
      </c>
      <c r="D120" s="207" t="s">
        <v>190</v>
      </c>
      <c r="E120" s="207"/>
      <c r="F120" s="207"/>
      <c r="G120" s="207"/>
      <c r="H120" s="208" t="s">
        <v>649</v>
      </c>
      <c r="I120" s="208"/>
      <c r="J120" s="208" t="s">
        <v>649</v>
      </c>
      <c r="K120" s="208"/>
      <c r="L120" s="218">
        <v>0</v>
      </c>
      <c r="M120" s="218"/>
      <c r="N120" s="218">
        <v>0</v>
      </c>
      <c r="O120" s="218"/>
      <c r="P120" s="218"/>
      <c r="Q120" s="119"/>
      <c r="R120" s="119" t="s">
        <v>649</v>
      </c>
      <c r="S120" s="208" t="s">
        <v>649</v>
      </c>
      <c r="T120" s="208"/>
      <c r="U120" s="208"/>
      <c r="V120" s="110"/>
    </row>
    <row r="121" spans="1:22" ht="15" customHeight="1">
      <c r="A121" s="110"/>
      <c r="B121" s="120" t="s">
        <v>661</v>
      </c>
      <c r="C121" s="120" t="s">
        <v>201</v>
      </c>
      <c r="D121" s="211" t="s">
        <v>202</v>
      </c>
      <c r="E121" s="211"/>
      <c r="F121" s="211"/>
      <c r="G121" s="211"/>
      <c r="H121" s="212" t="s">
        <v>649</v>
      </c>
      <c r="I121" s="212"/>
      <c r="J121" s="212" t="s">
        <v>649</v>
      </c>
      <c r="K121" s="212"/>
      <c r="L121" s="222">
        <v>0</v>
      </c>
      <c r="M121" s="222"/>
      <c r="N121" s="220">
        <v>0</v>
      </c>
      <c r="O121" s="220"/>
      <c r="P121" s="220"/>
      <c r="Q121" s="121"/>
      <c r="R121" s="121" t="s">
        <v>649</v>
      </c>
      <c r="S121" s="212" t="s">
        <v>649</v>
      </c>
      <c r="T121" s="212"/>
      <c r="U121" s="212"/>
      <c r="V121" s="110"/>
    </row>
    <row r="122" spans="1:22" ht="12.95" customHeight="1">
      <c r="A122" s="110"/>
      <c r="B122" s="203" t="s">
        <v>663</v>
      </c>
      <c r="C122" s="203"/>
      <c r="D122" s="203"/>
      <c r="E122" s="203"/>
      <c r="F122" s="203"/>
      <c r="G122" s="203"/>
      <c r="H122" s="204" t="s">
        <v>664</v>
      </c>
      <c r="I122" s="204"/>
      <c r="J122" s="204" t="s">
        <v>665</v>
      </c>
      <c r="K122" s="204"/>
      <c r="L122" s="204" t="s">
        <v>649</v>
      </c>
      <c r="M122" s="204"/>
      <c r="N122" s="204" t="s">
        <v>649</v>
      </c>
      <c r="O122" s="204"/>
      <c r="P122" s="204"/>
      <c r="Q122" s="116"/>
      <c r="R122" s="116" t="s">
        <v>649</v>
      </c>
      <c r="S122" s="204" t="s">
        <v>649</v>
      </c>
      <c r="T122" s="204"/>
      <c r="U122" s="204"/>
      <c r="V122" s="110"/>
    </row>
    <row r="123" spans="1:22" ht="12.95" customHeight="1">
      <c r="A123" s="110"/>
      <c r="B123" s="209" t="s">
        <v>666</v>
      </c>
      <c r="C123" s="209"/>
      <c r="D123" s="209"/>
      <c r="E123" s="209"/>
      <c r="F123" s="209"/>
      <c r="G123" s="209"/>
      <c r="H123" s="210" t="s">
        <v>664</v>
      </c>
      <c r="I123" s="210"/>
      <c r="J123" s="210" t="s">
        <v>665</v>
      </c>
      <c r="K123" s="210"/>
      <c r="L123" s="210" t="s">
        <v>649</v>
      </c>
      <c r="M123" s="210"/>
      <c r="N123" s="210" t="s">
        <v>649</v>
      </c>
      <c r="O123" s="210"/>
      <c r="P123" s="210"/>
      <c r="Q123" s="117"/>
      <c r="R123" s="117" t="s">
        <v>649</v>
      </c>
      <c r="S123" s="210" t="s">
        <v>649</v>
      </c>
      <c r="T123" s="210"/>
      <c r="U123" s="210"/>
      <c r="V123" s="110"/>
    </row>
    <row r="124" spans="1:22" ht="15" customHeight="1">
      <c r="A124" s="110"/>
      <c r="B124" s="118"/>
      <c r="C124" s="118" t="s">
        <v>189</v>
      </c>
      <c r="D124" s="207" t="s">
        <v>190</v>
      </c>
      <c r="E124" s="207"/>
      <c r="F124" s="207"/>
      <c r="G124" s="207"/>
      <c r="H124" s="208" t="s">
        <v>664</v>
      </c>
      <c r="I124" s="208"/>
      <c r="J124" s="208" t="s">
        <v>665</v>
      </c>
      <c r="K124" s="208"/>
      <c r="L124" s="208" t="s">
        <v>649</v>
      </c>
      <c r="M124" s="208"/>
      <c r="N124" s="208" t="s">
        <v>649</v>
      </c>
      <c r="O124" s="208"/>
      <c r="P124" s="208"/>
      <c r="Q124" s="119"/>
      <c r="R124" s="119" t="s">
        <v>649</v>
      </c>
      <c r="S124" s="208" t="s">
        <v>649</v>
      </c>
      <c r="T124" s="208"/>
      <c r="U124" s="208"/>
      <c r="V124" s="110"/>
    </row>
    <row r="125" spans="1:22" ht="15" customHeight="1">
      <c r="A125" s="110"/>
      <c r="B125" s="120" t="s">
        <v>660</v>
      </c>
      <c r="C125" s="120" t="s">
        <v>201</v>
      </c>
      <c r="D125" s="211" t="s">
        <v>202</v>
      </c>
      <c r="E125" s="211"/>
      <c r="F125" s="211"/>
      <c r="G125" s="211"/>
      <c r="H125" s="212" t="s">
        <v>667</v>
      </c>
      <c r="I125" s="212"/>
      <c r="J125" s="212" t="s">
        <v>668</v>
      </c>
      <c r="K125" s="212"/>
      <c r="L125" s="212" t="s">
        <v>649</v>
      </c>
      <c r="M125" s="212"/>
      <c r="N125" s="212" t="s">
        <v>649</v>
      </c>
      <c r="O125" s="212"/>
      <c r="P125" s="212"/>
      <c r="Q125" s="121"/>
      <c r="R125" s="121" t="s">
        <v>649</v>
      </c>
      <c r="S125" s="212" t="s">
        <v>649</v>
      </c>
      <c r="T125" s="212"/>
      <c r="U125" s="212"/>
      <c r="V125" s="110"/>
    </row>
    <row r="126" spans="1:22" ht="15" customHeight="1">
      <c r="A126" s="110"/>
      <c r="B126" s="120" t="s">
        <v>661</v>
      </c>
      <c r="C126" s="120" t="s">
        <v>201</v>
      </c>
      <c r="D126" s="211" t="s">
        <v>202</v>
      </c>
      <c r="E126" s="211"/>
      <c r="F126" s="211"/>
      <c r="G126" s="211"/>
      <c r="H126" s="212" t="s">
        <v>669</v>
      </c>
      <c r="I126" s="212"/>
      <c r="J126" s="212" t="s">
        <v>670</v>
      </c>
      <c r="K126" s="212"/>
      <c r="L126" s="212" t="s">
        <v>649</v>
      </c>
      <c r="M126" s="212"/>
      <c r="N126" s="212" t="s">
        <v>649</v>
      </c>
      <c r="O126" s="212"/>
      <c r="P126" s="212"/>
      <c r="Q126" s="121"/>
      <c r="R126" s="121" t="s">
        <v>649</v>
      </c>
      <c r="S126" s="212" t="s">
        <v>649</v>
      </c>
      <c r="T126" s="212"/>
      <c r="U126" s="212"/>
      <c r="V126" s="110"/>
    </row>
    <row r="127" spans="1:22" s="128" customFormat="1" ht="12.95" customHeight="1">
      <c r="A127" s="126"/>
      <c r="B127" s="223" t="s">
        <v>671</v>
      </c>
      <c r="C127" s="223"/>
      <c r="D127" s="223"/>
      <c r="E127" s="223"/>
      <c r="F127" s="223"/>
      <c r="G127" s="223"/>
      <c r="H127" s="224" t="s">
        <v>672</v>
      </c>
      <c r="I127" s="224"/>
      <c r="J127" s="224" t="s">
        <v>673</v>
      </c>
      <c r="K127" s="224"/>
      <c r="L127" s="224" t="s">
        <v>674</v>
      </c>
      <c r="M127" s="224"/>
      <c r="N127" s="224" t="s">
        <v>675</v>
      </c>
      <c r="O127" s="224"/>
      <c r="P127" s="224"/>
      <c r="Q127" s="127"/>
      <c r="R127" s="127" t="s">
        <v>676</v>
      </c>
      <c r="S127" s="224" t="s">
        <v>677</v>
      </c>
      <c r="T127" s="224"/>
      <c r="U127" s="224"/>
      <c r="V127" s="126"/>
    </row>
    <row r="128" spans="1:22" ht="12.95" customHeight="1">
      <c r="A128" s="110"/>
      <c r="B128" s="203" t="s">
        <v>678</v>
      </c>
      <c r="C128" s="203"/>
      <c r="D128" s="203"/>
      <c r="E128" s="203"/>
      <c r="F128" s="203"/>
      <c r="G128" s="203"/>
      <c r="H128" s="204" t="s">
        <v>679</v>
      </c>
      <c r="I128" s="204"/>
      <c r="J128" s="204" t="s">
        <v>680</v>
      </c>
      <c r="K128" s="204"/>
      <c r="L128" s="204" t="s">
        <v>681</v>
      </c>
      <c r="M128" s="204"/>
      <c r="N128" s="204" t="s">
        <v>682</v>
      </c>
      <c r="O128" s="204"/>
      <c r="P128" s="204"/>
      <c r="Q128" s="116"/>
      <c r="R128" s="116" t="s">
        <v>683</v>
      </c>
      <c r="S128" s="204" t="s">
        <v>684</v>
      </c>
      <c r="T128" s="204"/>
      <c r="U128" s="204"/>
      <c r="V128" s="110"/>
    </row>
    <row r="129" spans="1:22" ht="12.95" customHeight="1">
      <c r="A129" s="110"/>
      <c r="B129" s="209" t="s">
        <v>299</v>
      </c>
      <c r="C129" s="209"/>
      <c r="D129" s="209"/>
      <c r="E129" s="209"/>
      <c r="F129" s="209"/>
      <c r="G129" s="209"/>
      <c r="H129" s="210" t="s">
        <v>679</v>
      </c>
      <c r="I129" s="210"/>
      <c r="J129" s="210" t="s">
        <v>680</v>
      </c>
      <c r="K129" s="210"/>
      <c r="L129" s="210" t="s">
        <v>681</v>
      </c>
      <c r="M129" s="210"/>
      <c r="N129" s="210" t="s">
        <v>682</v>
      </c>
      <c r="O129" s="210"/>
      <c r="P129" s="210"/>
      <c r="Q129" s="117"/>
      <c r="R129" s="117" t="s">
        <v>683</v>
      </c>
      <c r="S129" s="210" t="s">
        <v>684</v>
      </c>
      <c r="T129" s="210"/>
      <c r="U129" s="210"/>
      <c r="V129" s="110"/>
    </row>
    <row r="130" spans="1:22" ht="15" customHeight="1">
      <c r="A130" s="110"/>
      <c r="B130" s="118"/>
      <c r="C130" s="118" t="s">
        <v>189</v>
      </c>
      <c r="D130" s="207" t="s">
        <v>190</v>
      </c>
      <c r="E130" s="207"/>
      <c r="F130" s="207"/>
      <c r="G130" s="207"/>
      <c r="H130" s="208" t="s">
        <v>679</v>
      </c>
      <c r="I130" s="208"/>
      <c r="J130" s="208" t="s">
        <v>680</v>
      </c>
      <c r="K130" s="208"/>
      <c r="L130" s="208" t="s">
        <v>681</v>
      </c>
      <c r="M130" s="208"/>
      <c r="N130" s="208" t="s">
        <v>682</v>
      </c>
      <c r="O130" s="208"/>
      <c r="P130" s="208"/>
      <c r="Q130" s="119"/>
      <c r="R130" s="119" t="s">
        <v>683</v>
      </c>
      <c r="S130" s="208" t="s">
        <v>684</v>
      </c>
      <c r="T130" s="208"/>
      <c r="U130" s="208"/>
      <c r="V130" s="110"/>
    </row>
    <row r="131" spans="1:22" ht="15" customHeight="1">
      <c r="A131" s="110"/>
      <c r="B131" s="120" t="s">
        <v>685</v>
      </c>
      <c r="C131" s="120" t="s">
        <v>237</v>
      </c>
      <c r="D131" s="211" t="s">
        <v>238</v>
      </c>
      <c r="E131" s="211"/>
      <c r="F131" s="211"/>
      <c r="G131" s="211"/>
      <c r="H131" s="212" t="s">
        <v>679</v>
      </c>
      <c r="I131" s="212"/>
      <c r="J131" s="212" t="s">
        <v>680</v>
      </c>
      <c r="K131" s="212"/>
      <c r="L131" s="212" t="s">
        <v>681</v>
      </c>
      <c r="M131" s="212"/>
      <c r="N131" s="212" t="s">
        <v>682</v>
      </c>
      <c r="O131" s="212"/>
      <c r="P131" s="212"/>
      <c r="Q131" s="121"/>
      <c r="R131" s="121" t="s">
        <v>683</v>
      </c>
      <c r="S131" s="212" t="s">
        <v>684</v>
      </c>
      <c r="T131" s="212"/>
      <c r="U131" s="212"/>
      <c r="V131" s="110"/>
    </row>
    <row r="132" spans="1:22" ht="12.95" customHeight="1">
      <c r="A132" s="110"/>
      <c r="B132" s="203" t="s">
        <v>686</v>
      </c>
      <c r="C132" s="203"/>
      <c r="D132" s="203"/>
      <c r="E132" s="203"/>
      <c r="F132" s="203"/>
      <c r="G132" s="203"/>
      <c r="H132" s="204" t="s">
        <v>687</v>
      </c>
      <c r="I132" s="204"/>
      <c r="J132" s="204" t="s">
        <v>688</v>
      </c>
      <c r="K132" s="204"/>
      <c r="L132" s="204" t="s">
        <v>689</v>
      </c>
      <c r="M132" s="204"/>
      <c r="N132" s="204" t="s">
        <v>690</v>
      </c>
      <c r="O132" s="204"/>
      <c r="P132" s="204"/>
      <c r="Q132" s="116"/>
      <c r="R132" s="116" t="s">
        <v>691</v>
      </c>
      <c r="S132" s="204" t="s">
        <v>692</v>
      </c>
      <c r="T132" s="204"/>
      <c r="U132" s="204"/>
      <c r="V132" s="110"/>
    </row>
    <row r="133" spans="1:22" ht="12.95" customHeight="1">
      <c r="A133" s="110"/>
      <c r="B133" s="209" t="s">
        <v>209</v>
      </c>
      <c r="C133" s="209"/>
      <c r="D133" s="209"/>
      <c r="E133" s="209"/>
      <c r="F133" s="209"/>
      <c r="G133" s="209"/>
      <c r="H133" s="210" t="s">
        <v>693</v>
      </c>
      <c r="I133" s="210"/>
      <c r="J133" s="210" t="s">
        <v>694</v>
      </c>
      <c r="K133" s="210"/>
      <c r="L133" s="210" t="s">
        <v>693</v>
      </c>
      <c r="M133" s="210"/>
      <c r="N133" s="210" t="s">
        <v>694</v>
      </c>
      <c r="O133" s="210"/>
      <c r="P133" s="210"/>
      <c r="Q133" s="117"/>
      <c r="R133" s="117" t="s">
        <v>693</v>
      </c>
      <c r="S133" s="210" t="s">
        <v>694</v>
      </c>
      <c r="T133" s="210"/>
      <c r="U133" s="210"/>
      <c r="V133" s="110"/>
    </row>
    <row r="134" spans="1:22" ht="15" customHeight="1">
      <c r="A134" s="110"/>
      <c r="B134" s="118"/>
      <c r="C134" s="118" t="s">
        <v>189</v>
      </c>
      <c r="D134" s="207" t="s">
        <v>190</v>
      </c>
      <c r="E134" s="207"/>
      <c r="F134" s="207"/>
      <c r="G134" s="207"/>
      <c r="H134" s="208" t="s">
        <v>695</v>
      </c>
      <c r="I134" s="208"/>
      <c r="J134" s="208" t="s">
        <v>696</v>
      </c>
      <c r="K134" s="208"/>
      <c r="L134" s="208" t="s">
        <v>695</v>
      </c>
      <c r="M134" s="208"/>
      <c r="N134" s="208" t="s">
        <v>696</v>
      </c>
      <c r="O134" s="208"/>
      <c r="P134" s="208"/>
      <c r="Q134" s="119"/>
      <c r="R134" s="119" t="s">
        <v>695</v>
      </c>
      <c r="S134" s="208" t="s">
        <v>696</v>
      </c>
      <c r="T134" s="208"/>
      <c r="U134" s="208"/>
      <c r="V134" s="110"/>
    </row>
    <row r="135" spans="1:22" ht="15" customHeight="1">
      <c r="A135" s="110"/>
      <c r="B135" s="120" t="s">
        <v>697</v>
      </c>
      <c r="C135" s="120" t="s">
        <v>201</v>
      </c>
      <c r="D135" s="211" t="s">
        <v>202</v>
      </c>
      <c r="E135" s="211"/>
      <c r="F135" s="211"/>
      <c r="G135" s="211"/>
      <c r="H135" s="212" t="s">
        <v>695</v>
      </c>
      <c r="I135" s="212"/>
      <c r="J135" s="212" t="s">
        <v>696</v>
      </c>
      <c r="K135" s="212"/>
      <c r="L135" s="212" t="s">
        <v>695</v>
      </c>
      <c r="M135" s="212"/>
      <c r="N135" s="212" t="s">
        <v>696</v>
      </c>
      <c r="O135" s="212"/>
      <c r="P135" s="212"/>
      <c r="Q135" s="121"/>
      <c r="R135" s="121" t="s">
        <v>695</v>
      </c>
      <c r="S135" s="212" t="s">
        <v>696</v>
      </c>
      <c r="T135" s="212"/>
      <c r="U135" s="212"/>
      <c r="V135" s="110"/>
    </row>
    <row r="136" spans="1:22" ht="15" customHeight="1">
      <c r="A136" s="110"/>
      <c r="B136" s="118"/>
      <c r="C136" s="118" t="s">
        <v>455</v>
      </c>
      <c r="D136" s="207" t="s">
        <v>456</v>
      </c>
      <c r="E136" s="207"/>
      <c r="F136" s="207"/>
      <c r="G136" s="207"/>
      <c r="H136" s="208" t="s">
        <v>653</v>
      </c>
      <c r="I136" s="208"/>
      <c r="J136" s="208" t="s">
        <v>654</v>
      </c>
      <c r="K136" s="208"/>
      <c r="L136" s="208" t="s">
        <v>653</v>
      </c>
      <c r="M136" s="208"/>
      <c r="N136" s="208" t="s">
        <v>654</v>
      </c>
      <c r="O136" s="208"/>
      <c r="P136" s="208"/>
      <c r="Q136" s="119"/>
      <c r="R136" s="119" t="s">
        <v>653</v>
      </c>
      <c r="S136" s="208" t="s">
        <v>654</v>
      </c>
      <c r="T136" s="208"/>
      <c r="U136" s="208"/>
      <c r="V136" s="110"/>
    </row>
    <row r="137" spans="1:22" ht="15" customHeight="1">
      <c r="A137" s="110"/>
      <c r="B137" s="120" t="s">
        <v>698</v>
      </c>
      <c r="C137" s="120" t="s">
        <v>458</v>
      </c>
      <c r="D137" s="211" t="s">
        <v>459</v>
      </c>
      <c r="E137" s="211"/>
      <c r="F137" s="211"/>
      <c r="G137" s="211"/>
      <c r="H137" s="212" t="s">
        <v>653</v>
      </c>
      <c r="I137" s="212"/>
      <c r="J137" s="212" t="s">
        <v>654</v>
      </c>
      <c r="K137" s="212"/>
      <c r="L137" s="212" t="s">
        <v>653</v>
      </c>
      <c r="M137" s="212"/>
      <c r="N137" s="212" t="s">
        <v>654</v>
      </c>
      <c r="O137" s="212"/>
      <c r="P137" s="212"/>
      <c r="Q137" s="121"/>
      <c r="R137" s="121" t="s">
        <v>653</v>
      </c>
      <c r="S137" s="212" t="s">
        <v>654</v>
      </c>
      <c r="T137" s="212"/>
      <c r="U137" s="212"/>
      <c r="V137" s="110"/>
    </row>
    <row r="138" spans="1:22" ht="12.95" customHeight="1">
      <c r="A138" s="110"/>
      <c r="B138" s="209" t="s">
        <v>299</v>
      </c>
      <c r="C138" s="209"/>
      <c r="D138" s="209"/>
      <c r="E138" s="209"/>
      <c r="F138" s="209"/>
      <c r="G138" s="209"/>
      <c r="H138" s="210" t="s">
        <v>699</v>
      </c>
      <c r="I138" s="210"/>
      <c r="J138" s="210" t="s">
        <v>700</v>
      </c>
      <c r="K138" s="210"/>
      <c r="L138" s="210" t="s">
        <v>701</v>
      </c>
      <c r="M138" s="210"/>
      <c r="N138" s="210" t="s">
        <v>702</v>
      </c>
      <c r="O138" s="210"/>
      <c r="P138" s="210"/>
      <c r="Q138" s="117"/>
      <c r="R138" s="117" t="s">
        <v>207</v>
      </c>
      <c r="S138" s="210" t="s">
        <v>208</v>
      </c>
      <c r="T138" s="210"/>
      <c r="U138" s="210"/>
      <c r="V138" s="110"/>
    </row>
    <row r="139" spans="1:22" ht="15" customHeight="1">
      <c r="A139" s="110"/>
      <c r="B139" s="118"/>
      <c r="C139" s="118" t="s">
        <v>455</v>
      </c>
      <c r="D139" s="207" t="s">
        <v>456</v>
      </c>
      <c r="E139" s="207"/>
      <c r="F139" s="207"/>
      <c r="G139" s="207"/>
      <c r="H139" s="208" t="s">
        <v>699</v>
      </c>
      <c r="I139" s="208"/>
      <c r="J139" s="208" t="s">
        <v>700</v>
      </c>
      <c r="K139" s="208"/>
      <c r="L139" s="208" t="s">
        <v>701</v>
      </c>
      <c r="M139" s="208"/>
      <c r="N139" s="208" t="s">
        <v>702</v>
      </c>
      <c r="O139" s="208"/>
      <c r="P139" s="208"/>
      <c r="Q139" s="119"/>
      <c r="R139" s="119" t="s">
        <v>207</v>
      </c>
      <c r="S139" s="208" t="s">
        <v>208</v>
      </c>
      <c r="T139" s="208"/>
      <c r="U139" s="208"/>
      <c r="V139" s="110"/>
    </row>
    <row r="140" spans="1:22" ht="15" customHeight="1">
      <c r="A140" s="110"/>
      <c r="B140" s="120" t="s">
        <v>703</v>
      </c>
      <c r="C140" s="120" t="s">
        <v>458</v>
      </c>
      <c r="D140" s="211" t="s">
        <v>459</v>
      </c>
      <c r="E140" s="211"/>
      <c r="F140" s="211"/>
      <c r="G140" s="211"/>
      <c r="H140" s="212" t="s">
        <v>272</v>
      </c>
      <c r="I140" s="212"/>
      <c r="J140" s="212" t="s">
        <v>273</v>
      </c>
      <c r="K140" s="212"/>
      <c r="L140" s="212" t="s">
        <v>274</v>
      </c>
      <c r="M140" s="212"/>
      <c r="N140" s="212" t="s">
        <v>275</v>
      </c>
      <c r="O140" s="212"/>
      <c r="P140" s="212"/>
      <c r="Q140" s="121"/>
      <c r="R140" s="121" t="s">
        <v>276</v>
      </c>
      <c r="S140" s="212" t="s">
        <v>277</v>
      </c>
      <c r="T140" s="212"/>
      <c r="U140" s="212"/>
      <c r="V140" s="110"/>
    </row>
    <row r="141" spans="1:22" ht="15" customHeight="1">
      <c r="A141" s="110"/>
      <c r="B141" s="120" t="s">
        <v>704</v>
      </c>
      <c r="C141" s="120" t="s">
        <v>705</v>
      </c>
      <c r="D141" s="211" t="s">
        <v>706</v>
      </c>
      <c r="E141" s="211"/>
      <c r="F141" s="211"/>
      <c r="G141" s="211"/>
      <c r="H141" s="212" t="s">
        <v>272</v>
      </c>
      <c r="I141" s="212"/>
      <c r="J141" s="212" t="s">
        <v>273</v>
      </c>
      <c r="K141" s="212"/>
      <c r="L141" s="212" t="s">
        <v>274</v>
      </c>
      <c r="M141" s="212"/>
      <c r="N141" s="212" t="s">
        <v>275</v>
      </c>
      <c r="O141" s="212"/>
      <c r="P141" s="212"/>
      <c r="Q141" s="121"/>
      <c r="R141" s="121" t="s">
        <v>276</v>
      </c>
      <c r="S141" s="212" t="s">
        <v>277</v>
      </c>
      <c r="T141" s="212"/>
      <c r="U141" s="212"/>
      <c r="V141" s="110"/>
    </row>
    <row r="142" spans="1:22" ht="12.95" customHeight="1">
      <c r="A142" s="110"/>
      <c r="B142" s="209" t="s">
        <v>707</v>
      </c>
      <c r="C142" s="209"/>
      <c r="D142" s="209"/>
      <c r="E142" s="209"/>
      <c r="F142" s="209"/>
      <c r="G142" s="209"/>
      <c r="H142" s="210" t="s">
        <v>708</v>
      </c>
      <c r="I142" s="210"/>
      <c r="J142" s="210" t="s">
        <v>709</v>
      </c>
      <c r="K142" s="210"/>
      <c r="L142" s="210" t="s">
        <v>710</v>
      </c>
      <c r="M142" s="210"/>
      <c r="N142" s="210" t="s">
        <v>711</v>
      </c>
      <c r="O142" s="210"/>
      <c r="P142" s="210"/>
      <c r="Q142" s="117"/>
      <c r="R142" s="117" t="s">
        <v>712</v>
      </c>
      <c r="S142" s="210" t="s">
        <v>713</v>
      </c>
      <c r="T142" s="210"/>
      <c r="U142" s="210"/>
      <c r="V142" s="110"/>
    </row>
    <row r="143" spans="1:22" ht="15" customHeight="1">
      <c r="A143" s="110"/>
      <c r="B143" s="118"/>
      <c r="C143" s="118" t="s">
        <v>455</v>
      </c>
      <c r="D143" s="207" t="s">
        <v>456</v>
      </c>
      <c r="E143" s="207"/>
      <c r="F143" s="207"/>
      <c r="G143" s="207"/>
      <c r="H143" s="208" t="s">
        <v>708</v>
      </c>
      <c r="I143" s="208"/>
      <c r="J143" s="208" t="s">
        <v>709</v>
      </c>
      <c r="K143" s="208"/>
      <c r="L143" s="208" t="s">
        <v>710</v>
      </c>
      <c r="M143" s="208"/>
      <c r="N143" s="208" t="s">
        <v>711</v>
      </c>
      <c r="O143" s="208"/>
      <c r="P143" s="208"/>
      <c r="Q143" s="119"/>
      <c r="R143" s="119" t="s">
        <v>712</v>
      </c>
      <c r="S143" s="208" t="s">
        <v>713</v>
      </c>
      <c r="T143" s="208"/>
      <c r="U143" s="208"/>
      <c r="V143" s="110"/>
    </row>
    <row r="144" spans="1:22" ht="15" customHeight="1">
      <c r="A144" s="110"/>
      <c r="B144" s="120" t="s">
        <v>714</v>
      </c>
      <c r="C144" s="120" t="s">
        <v>458</v>
      </c>
      <c r="D144" s="211" t="s">
        <v>715</v>
      </c>
      <c r="E144" s="211"/>
      <c r="F144" s="211"/>
      <c r="G144" s="211"/>
      <c r="H144" s="212" t="s">
        <v>695</v>
      </c>
      <c r="I144" s="212"/>
      <c r="J144" s="212" t="s">
        <v>696</v>
      </c>
      <c r="K144" s="212"/>
      <c r="L144" s="212" t="s">
        <v>716</v>
      </c>
      <c r="M144" s="212"/>
      <c r="N144" s="212" t="s">
        <v>717</v>
      </c>
      <c r="O144" s="212"/>
      <c r="P144" s="212"/>
      <c r="Q144" s="121"/>
      <c r="R144" s="121" t="s">
        <v>718</v>
      </c>
      <c r="S144" s="212" t="s">
        <v>719</v>
      </c>
      <c r="T144" s="212"/>
      <c r="U144" s="212"/>
      <c r="V144" s="110"/>
    </row>
    <row r="145" spans="1:22" ht="15" customHeight="1">
      <c r="A145" s="110"/>
      <c r="B145" s="120" t="s">
        <v>720</v>
      </c>
      <c r="C145" s="120" t="s">
        <v>705</v>
      </c>
      <c r="D145" s="211" t="s">
        <v>706</v>
      </c>
      <c r="E145" s="211"/>
      <c r="F145" s="211"/>
      <c r="G145" s="211"/>
      <c r="H145" s="212" t="s">
        <v>721</v>
      </c>
      <c r="I145" s="212"/>
      <c r="J145" s="212" t="s">
        <v>722</v>
      </c>
      <c r="K145" s="212"/>
      <c r="L145" s="212" t="s">
        <v>723</v>
      </c>
      <c r="M145" s="212"/>
      <c r="N145" s="212" t="s">
        <v>724</v>
      </c>
      <c r="O145" s="212"/>
      <c r="P145" s="212"/>
      <c r="Q145" s="121"/>
      <c r="R145" s="121" t="s">
        <v>725</v>
      </c>
      <c r="S145" s="212" t="s">
        <v>726</v>
      </c>
      <c r="T145" s="212"/>
      <c r="U145" s="212"/>
      <c r="V145" s="110"/>
    </row>
    <row r="146" spans="1:22" ht="11.1" customHeight="1" thickBot="1">
      <c r="A146" s="110"/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</row>
    <row r="147" spans="1:22" ht="0.95" customHeight="1">
      <c r="A147" s="110"/>
      <c r="B147" s="225"/>
      <c r="C147" s="225"/>
      <c r="D147" s="225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110"/>
    </row>
    <row r="148" spans="1:22" ht="12" customHeight="1">
      <c r="A148" s="110"/>
      <c r="B148" s="211"/>
      <c r="C148" s="211"/>
      <c r="D148" s="211"/>
      <c r="E148" s="211"/>
      <c r="F148" s="121"/>
      <c r="G148" s="211"/>
      <c r="H148" s="211"/>
      <c r="I148" s="211"/>
      <c r="J148" s="212"/>
      <c r="K148" s="212"/>
      <c r="L148" s="212"/>
      <c r="M148" s="212"/>
      <c r="N148" s="212"/>
      <c r="O148" s="212"/>
      <c r="P148" s="212"/>
      <c r="Q148" s="212"/>
      <c r="R148" s="212"/>
      <c r="S148" s="212"/>
      <c r="T148" s="212"/>
      <c r="U148" s="212"/>
      <c r="V148" s="110"/>
    </row>
    <row r="149" spans="1:22" ht="29.1" customHeight="1">
      <c r="A149" s="110"/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</row>
  </sheetData>
  <mergeCells count="830">
    <mergeCell ref="B147:U147"/>
    <mergeCell ref="B148:E148"/>
    <mergeCell ref="G148:I148"/>
    <mergeCell ref="J148:U148"/>
    <mergeCell ref="D145:G145"/>
    <mergeCell ref="H145:I145"/>
    <mergeCell ref="J145:K145"/>
    <mergeCell ref="L145:M145"/>
    <mergeCell ref="N145:P145"/>
    <mergeCell ref="S145:U145"/>
    <mergeCell ref="D144:G144"/>
    <mergeCell ref="H144:I144"/>
    <mergeCell ref="J144:K144"/>
    <mergeCell ref="L144:M144"/>
    <mergeCell ref="N144:P144"/>
    <mergeCell ref="S144:U144"/>
    <mergeCell ref="D143:G143"/>
    <mergeCell ref="H143:I143"/>
    <mergeCell ref="J143:K143"/>
    <mergeCell ref="L143:M143"/>
    <mergeCell ref="N143:P143"/>
    <mergeCell ref="S143:U143"/>
    <mergeCell ref="B142:G142"/>
    <mergeCell ref="H142:I142"/>
    <mergeCell ref="J142:K142"/>
    <mergeCell ref="L142:M142"/>
    <mergeCell ref="N142:P142"/>
    <mergeCell ref="S142:U142"/>
    <mergeCell ref="D141:G141"/>
    <mergeCell ref="H141:I141"/>
    <mergeCell ref="J141:K141"/>
    <mergeCell ref="L141:M141"/>
    <mergeCell ref="N141:P141"/>
    <mergeCell ref="S141:U141"/>
    <mergeCell ref="D140:G140"/>
    <mergeCell ref="H140:I140"/>
    <mergeCell ref="J140:K140"/>
    <mergeCell ref="L140:M140"/>
    <mergeCell ref="N140:P140"/>
    <mergeCell ref="S140:U140"/>
    <mergeCell ref="D139:G139"/>
    <mergeCell ref="H139:I139"/>
    <mergeCell ref="J139:K139"/>
    <mergeCell ref="L139:M139"/>
    <mergeCell ref="N139:P139"/>
    <mergeCell ref="S139:U139"/>
    <mergeCell ref="B138:G138"/>
    <mergeCell ref="H138:I138"/>
    <mergeCell ref="J138:K138"/>
    <mergeCell ref="L138:M138"/>
    <mergeCell ref="N138:P138"/>
    <mergeCell ref="S138:U138"/>
    <mergeCell ref="D137:G137"/>
    <mergeCell ref="H137:I137"/>
    <mergeCell ref="J137:K137"/>
    <mergeCell ref="L137:M137"/>
    <mergeCell ref="N137:P137"/>
    <mergeCell ref="S137:U137"/>
    <mergeCell ref="D136:G136"/>
    <mergeCell ref="H136:I136"/>
    <mergeCell ref="J136:K136"/>
    <mergeCell ref="L136:M136"/>
    <mergeCell ref="N136:P136"/>
    <mergeCell ref="S136:U136"/>
    <mergeCell ref="D135:G135"/>
    <mergeCell ref="H135:I135"/>
    <mergeCell ref="J135:K135"/>
    <mergeCell ref="L135:M135"/>
    <mergeCell ref="N135:P135"/>
    <mergeCell ref="S135:U135"/>
    <mergeCell ref="D134:G134"/>
    <mergeCell ref="H134:I134"/>
    <mergeCell ref="J134:K134"/>
    <mergeCell ref="L134:M134"/>
    <mergeCell ref="N134:P134"/>
    <mergeCell ref="S134:U134"/>
    <mergeCell ref="B133:G133"/>
    <mergeCell ref="H133:I133"/>
    <mergeCell ref="J133:K133"/>
    <mergeCell ref="L133:M133"/>
    <mergeCell ref="N133:P133"/>
    <mergeCell ref="S133:U133"/>
    <mergeCell ref="B132:G132"/>
    <mergeCell ref="H132:I132"/>
    <mergeCell ref="J132:K132"/>
    <mergeCell ref="L132:M132"/>
    <mergeCell ref="N132:P132"/>
    <mergeCell ref="S132:U132"/>
    <mergeCell ref="D131:G131"/>
    <mergeCell ref="H131:I131"/>
    <mergeCell ref="J131:K131"/>
    <mergeCell ref="L131:M131"/>
    <mergeCell ref="N131:P131"/>
    <mergeCell ref="S131:U131"/>
    <mergeCell ref="D130:G130"/>
    <mergeCell ref="H130:I130"/>
    <mergeCell ref="J130:K130"/>
    <mergeCell ref="L130:M130"/>
    <mergeCell ref="N130:P130"/>
    <mergeCell ref="S130:U130"/>
    <mergeCell ref="B129:G129"/>
    <mergeCell ref="H129:I129"/>
    <mergeCell ref="J129:K129"/>
    <mergeCell ref="L129:M129"/>
    <mergeCell ref="N129:P129"/>
    <mergeCell ref="S129:U129"/>
    <mergeCell ref="B128:G128"/>
    <mergeCell ref="H128:I128"/>
    <mergeCell ref="J128:K128"/>
    <mergeCell ref="L128:M128"/>
    <mergeCell ref="N128:P128"/>
    <mergeCell ref="S128:U128"/>
    <mergeCell ref="B127:G127"/>
    <mergeCell ref="H127:I127"/>
    <mergeCell ref="J127:K127"/>
    <mergeCell ref="L127:M127"/>
    <mergeCell ref="N127:P127"/>
    <mergeCell ref="S127:U127"/>
    <mergeCell ref="D126:G126"/>
    <mergeCell ref="H126:I126"/>
    <mergeCell ref="J126:K126"/>
    <mergeCell ref="L126:M126"/>
    <mergeCell ref="N126:P126"/>
    <mergeCell ref="S126:U126"/>
    <mergeCell ref="D125:G125"/>
    <mergeCell ref="H125:I125"/>
    <mergeCell ref="J125:K125"/>
    <mergeCell ref="L125:M125"/>
    <mergeCell ref="N125:P125"/>
    <mergeCell ref="S125:U125"/>
    <mergeCell ref="D124:G124"/>
    <mergeCell ref="H124:I124"/>
    <mergeCell ref="J124:K124"/>
    <mergeCell ref="L124:M124"/>
    <mergeCell ref="N124:P124"/>
    <mergeCell ref="S124:U124"/>
    <mergeCell ref="B123:G123"/>
    <mergeCell ref="H123:I123"/>
    <mergeCell ref="J123:K123"/>
    <mergeCell ref="L123:M123"/>
    <mergeCell ref="N123:P123"/>
    <mergeCell ref="S123:U123"/>
    <mergeCell ref="B122:G122"/>
    <mergeCell ref="H122:I122"/>
    <mergeCell ref="J122:K122"/>
    <mergeCell ref="L122:M122"/>
    <mergeCell ref="N122:P122"/>
    <mergeCell ref="S122:U122"/>
    <mergeCell ref="D121:G121"/>
    <mergeCell ref="H121:I121"/>
    <mergeCell ref="J121:K121"/>
    <mergeCell ref="L121:M121"/>
    <mergeCell ref="N121:P121"/>
    <mergeCell ref="S121:U121"/>
    <mergeCell ref="D120:G120"/>
    <mergeCell ref="H120:I120"/>
    <mergeCell ref="J120:K120"/>
    <mergeCell ref="L120:M120"/>
    <mergeCell ref="N120:P120"/>
    <mergeCell ref="S120:U120"/>
    <mergeCell ref="S117:U117"/>
    <mergeCell ref="B118:U118"/>
    <mergeCell ref="B119:G119"/>
    <mergeCell ref="H119:I119"/>
    <mergeCell ref="J119:K119"/>
    <mergeCell ref="L119:M119"/>
    <mergeCell ref="N119:P119"/>
    <mergeCell ref="S119:U119"/>
    <mergeCell ref="D117:G117"/>
    <mergeCell ref="H117:I117"/>
    <mergeCell ref="J117:K117"/>
    <mergeCell ref="L117:M117"/>
    <mergeCell ref="N117:O117"/>
    <mergeCell ref="P117:Q117"/>
    <mergeCell ref="S115:U115"/>
    <mergeCell ref="D116:G116"/>
    <mergeCell ref="H116:I116"/>
    <mergeCell ref="J116:K116"/>
    <mergeCell ref="L116:M116"/>
    <mergeCell ref="N116:O116"/>
    <mergeCell ref="P116:Q116"/>
    <mergeCell ref="S116:U116"/>
    <mergeCell ref="D115:G115"/>
    <mergeCell ref="H115:I115"/>
    <mergeCell ref="J115:K115"/>
    <mergeCell ref="L115:M115"/>
    <mergeCell ref="N115:O115"/>
    <mergeCell ref="P115:Q115"/>
    <mergeCell ref="S113:U113"/>
    <mergeCell ref="B114:G114"/>
    <mergeCell ref="H114:I114"/>
    <mergeCell ref="J114:K114"/>
    <mergeCell ref="L114:M114"/>
    <mergeCell ref="N114:O114"/>
    <mergeCell ref="P114:Q114"/>
    <mergeCell ref="S114:U114"/>
    <mergeCell ref="B113:G113"/>
    <mergeCell ref="H113:I113"/>
    <mergeCell ref="J113:K113"/>
    <mergeCell ref="L113:M113"/>
    <mergeCell ref="N113:O113"/>
    <mergeCell ref="P113:Q113"/>
    <mergeCell ref="D112:G112"/>
    <mergeCell ref="H112:I112"/>
    <mergeCell ref="J112:K112"/>
    <mergeCell ref="L112:M112"/>
    <mergeCell ref="N112:P112"/>
    <mergeCell ref="S112:U112"/>
    <mergeCell ref="D111:G111"/>
    <mergeCell ref="H111:I111"/>
    <mergeCell ref="J111:K111"/>
    <mergeCell ref="L111:M111"/>
    <mergeCell ref="N111:P111"/>
    <mergeCell ref="S111:U111"/>
    <mergeCell ref="D110:G110"/>
    <mergeCell ref="H110:I110"/>
    <mergeCell ref="J110:K110"/>
    <mergeCell ref="L110:M110"/>
    <mergeCell ref="N110:P110"/>
    <mergeCell ref="S110:U110"/>
    <mergeCell ref="D109:G109"/>
    <mergeCell ref="H109:I109"/>
    <mergeCell ref="J109:K109"/>
    <mergeCell ref="L109:M109"/>
    <mergeCell ref="N109:P109"/>
    <mergeCell ref="S109:U109"/>
    <mergeCell ref="D108:G108"/>
    <mergeCell ref="H108:I108"/>
    <mergeCell ref="J108:K108"/>
    <mergeCell ref="L108:M108"/>
    <mergeCell ref="N108:P108"/>
    <mergeCell ref="S108:U108"/>
    <mergeCell ref="B107:G107"/>
    <mergeCell ref="H107:I107"/>
    <mergeCell ref="J107:K107"/>
    <mergeCell ref="L107:M107"/>
    <mergeCell ref="N107:P107"/>
    <mergeCell ref="S107:U107"/>
    <mergeCell ref="B106:G106"/>
    <mergeCell ref="H106:I106"/>
    <mergeCell ref="J106:K106"/>
    <mergeCell ref="L106:M106"/>
    <mergeCell ref="N106:P106"/>
    <mergeCell ref="S106:U106"/>
    <mergeCell ref="D105:G105"/>
    <mergeCell ref="H105:I105"/>
    <mergeCell ref="J105:K105"/>
    <mergeCell ref="L105:M105"/>
    <mergeCell ref="N105:P105"/>
    <mergeCell ref="S105:U105"/>
    <mergeCell ref="D104:G104"/>
    <mergeCell ref="H104:I104"/>
    <mergeCell ref="J104:K104"/>
    <mergeCell ref="L104:M104"/>
    <mergeCell ref="N104:P104"/>
    <mergeCell ref="S104:U104"/>
    <mergeCell ref="D103:G103"/>
    <mergeCell ref="H103:I103"/>
    <mergeCell ref="J103:K103"/>
    <mergeCell ref="L103:M103"/>
    <mergeCell ref="N103:P103"/>
    <mergeCell ref="S103:U103"/>
    <mergeCell ref="D102:G102"/>
    <mergeCell ref="H102:I102"/>
    <mergeCell ref="J102:K102"/>
    <mergeCell ref="L102:M102"/>
    <mergeCell ref="N102:P102"/>
    <mergeCell ref="S102:U102"/>
    <mergeCell ref="B101:G101"/>
    <mergeCell ref="H101:I101"/>
    <mergeCell ref="J101:K101"/>
    <mergeCell ref="L101:M101"/>
    <mergeCell ref="N101:P101"/>
    <mergeCell ref="S101:U101"/>
    <mergeCell ref="D100:G100"/>
    <mergeCell ref="H100:I100"/>
    <mergeCell ref="J100:K100"/>
    <mergeCell ref="L100:M100"/>
    <mergeCell ref="N100:P100"/>
    <mergeCell ref="S100:U100"/>
    <mergeCell ref="D99:G99"/>
    <mergeCell ref="H99:I99"/>
    <mergeCell ref="J99:K99"/>
    <mergeCell ref="L99:M99"/>
    <mergeCell ref="N99:P99"/>
    <mergeCell ref="S99:U99"/>
    <mergeCell ref="D98:G98"/>
    <mergeCell ref="H98:I98"/>
    <mergeCell ref="J98:K98"/>
    <mergeCell ref="L98:M98"/>
    <mergeCell ref="N98:P98"/>
    <mergeCell ref="S98:U98"/>
    <mergeCell ref="D97:G97"/>
    <mergeCell ref="H97:I97"/>
    <mergeCell ref="J97:K97"/>
    <mergeCell ref="L97:M97"/>
    <mergeCell ref="N97:P97"/>
    <mergeCell ref="S97:U97"/>
    <mergeCell ref="D96:G96"/>
    <mergeCell ref="H96:I96"/>
    <mergeCell ref="J96:K96"/>
    <mergeCell ref="L96:M96"/>
    <mergeCell ref="N96:P96"/>
    <mergeCell ref="S96:U96"/>
    <mergeCell ref="D95:G95"/>
    <mergeCell ref="H95:I95"/>
    <mergeCell ref="J95:K95"/>
    <mergeCell ref="L95:M95"/>
    <mergeCell ref="N95:P95"/>
    <mergeCell ref="S95:U95"/>
    <mergeCell ref="B94:G94"/>
    <mergeCell ref="H94:I94"/>
    <mergeCell ref="J94:K94"/>
    <mergeCell ref="L94:M94"/>
    <mergeCell ref="N94:P94"/>
    <mergeCell ref="S94:U94"/>
    <mergeCell ref="B93:G93"/>
    <mergeCell ref="H93:I93"/>
    <mergeCell ref="J93:K93"/>
    <mergeCell ref="L93:M93"/>
    <mergeCell ref="N93:P93"/>
    <mergeCell ref="S93:U93"/>
    <mergeCell ref="D92:G92"/>
    <mergeCell ref="H92:I92"/>
    <mergeCell ref="J92:K92"/>
    <mergeCell ref="L92:M92"/>
    <mergeCell ref="N92:P92"/>
    <mergeCell ref="S92:U92"/>
    <mergeCell ref="B90:U90"/>
    <mergeCell ref="D91:G91"/>
    <mergeCell ref="H91:I91"/>
    <mergeCell ref="J91:K91"/>
    <mergeCell ref="L91:M91"/>
    <mergeCell ref="N91:P91"/>
    <mergeCell ref="S91:U91"/>
    <mergeCell ref="D89:G89"/>
    <mergeCell ref="H89:I89"/>
    <mergeCell ref="J89:K89"/>
    <mergeCell ref="L89:M89"/>
    <mergeCell ref="N89:P89"/>
    <mergeCell ref="S89:U89"/>
    <mergeCell ref="D88:G88"/>
    <mergeCell ref="H88:I88"/>
    <mergeCell ref="J88:K88"/>
    <mergeCell ref="L88:M88"/>
    <mergeCell ref="N88:P88"/>
    <mergeCell ref="S88:U88"/>
    <mergeCell ref="D87:G87"/>
    <mergeCell ref="H87:I87"/>
    <mergeCell ref="J87:K87"/>
    <mergeCell ref="L87:M87"/>
    <mergeCell ref="N87:P87"/>
    <mergeCell ref="S87:U87"/>
    <mergeCell ref="D86:G86"/>
    <mergeCell ref="H86:I86"/>
    <mergeCell ref="J86:K86"/>
    <mergeCell ref="L86:M86"/>
    <mergeCell ref="N86:P86"/>
    <mergeCell ref="S86:U86"/>
    <mergeCell ref="D85:G85"/>
    <mergeCell ref="H85:I85"/>
    <mergeCell ref="J85:K85"/>
    <mergeCell ref="L85:M85"/>
    <mergeCell ref="N85:P85"/>
    <mergeCell ref="S85:U85"/>
    <mergeCell ref="B84:G84"/>
    <mergeCell ref="H84:I84"/>
    <mergeCell ref="J84:K84"/>
    <mergeCell ref="L84:M84"/>
    <mergeCell ref="N84:P84"/>
    <mergeCell ref="S84:U84"/>
    <mergeCell ref="D83:G83"/>
    <mergeCell ref="H83:I83"/>
    <mergeCell ref="J83:K83"/>
    <mergeCell ref="L83:M83"/>
    <mergeCell ref="N83:P83"/>
    <mergeCell ref="S83:U83"/>
    <mergeCell ref="D82:G82"/>
    <mergeCell ref="H82:I82"/>
    <mergeCell ref="J82:K82"/>
    <mergeCell ref="L82:M82"/>
    <mergeCell ref="N82:P82"/>
    <mergeCell ref="S82:U82"/>
    <mergeCell ref="D81:G81"/>
    <mergeCell ref="H81:I81"/>
    <mergeCell ref="J81:K81"/>
    <mergeCell ref="L81:M81"/>
    <mergeCell ref="N81:P81"/>
    <mergeCell ref="S81:U81"/>
    <mergeCell ref="D80:G80"/>
    <mergeCell ref="H80:I80"/>
    <mergeCell ref="J80:K80"/>
    <mergeCell ref="L80:M80"/>
    <mergeCell ref="N80:P80"/>
    <mergeCell ref="S80:U80"/>
    <mergeCell ref="D79:G79"/>
    <mergeCell ref="H79:I79"/>
    <mergeCell ref="J79:K79"/>
    <mergeCell ref="L79:M79"/>
    <mergeCell ref="N79:P79"/>
    <mergeCell ref="S79:U79"/>
    <mergeCell ref="D78:G78"/>
    <mergeCell ref="H78:I78"/>
    <mergeCell ref="J78:K78"/>
    <mergeCell ref="L78:M78"/>
    <mergeCell ref="N78:P78"/>
    <mergeCell ref="S78:U78"/>
    <mergeCell ref="D77:G77"/>
    <mergeCell ref="H77:I77"/>
    <mergeCell ref="J77:K77"/>
    <mergeCell ref="L77:M77"/>
    <mergeCell ref="N77:P77"/>
    <mergeCell ref="S77:U77"/>
    <mergeCell ref="B76:G76"/>
    <mergeCell ref="H76:I76"/>
    <mergeCell ref="J76:K76"/>
    <mergeCell ref="L76:M76"/>
    <mergeCell ref="N76:P76"/>
    <mergeCell ref="S76:U76"/>
    <mergeCell ref="D75:G75"/>
    <mergeCell ref="H75:I75"/>
    <mergeCell ref="J75:K75"/>
    <mergeCell ref="L75:M75"/>
    <mergeCell ref="N75:P75"/>
    <mergeCell ref="S75:U75"/>
    <mergeCell ref="D74:G74"/>
    <mergeCell ref="H74:I74"/>
    <mergeCell ref="J74:K74"/>
    <mergeCell ref="L74:M74"/>
    <mergeCell ref="N74:P74"/>
    <mergeCell ref="S74:U74"/>
    <mergeCell ref="D73:G73"/>
    <mergeCell ref="H73:I73"/>
    <mergeCell ref="J73:K73"/>
    <mergeCell ref="L73:M73"/>
    <mergeCell ref="N73:P73"/>
    <mergeCell ref="S73:U73"/>
    <mergeCell ref="B72:G72"/>
    <mergeCell ref="H72:I72"/>
    <mergeCell ref="J72:K72"/>
    <mergeCell ref="L72:M72"/>
    <mergeCell ref="N72:P72"/>
    <mergeCell ref="S72:U72"/>
    <mergeCell ref="B71:G71"/>
    <mergeCell ref="H71:I71"/>
    <mergeCell ref="J71:K71"/>
    <mergeCell ref="L71:M71"/>
    <mergeCell ref="N71:P71"/>
    <mergeCell ref="S71:U71"/>
    <mergeCell ref="D70:G70"/>
    <mergeCell ref="H70:I70"/>
    <mergeCell ref="J70:K70"/>
    <mergeCell ref="L70:M70"/>
    <mergeCell ref="N70:P70"/>
    <mergeCell ref="S70:U70"/>
    <mergeCell ref="D69:G69"/>
    <mergeCell ref="H69:I69"/>
    <mergeCell ref="J69:K69"/>
    <mergeCell ref="L69:M69"/>
    <mergeCell ref="N69:P69"/>
    <mergeCell ref="S69:U69"/>
    <mergeCell ref="B68:G68"/>
    <mergeCell ref="H68:I68"/>
    <mergeCell ref="J68:K68"/>
    <mergeCell ref="L68:M68"/>
    <mergeCell ref="N68:P68"/>
    <mergeCell ref="S68:U68"/>
    <mergeCell ref="B67:G67"/>
    <mergeCell ref="H67:I67"/>
    <mergeCell ref="J67:K67"/>
    <mergeCell ref="L67:M67"/>
    <mergeCell ref="N67:P67"/>
    <mergeCell ref="S67:U67"/>
    <mergeCell ref="D66:G66"/>
    <mergeCell ref="H66:I66"/>
    <mergeCell ref="J66:K66"/>
    <mergeCell ref="L66:M66"/>
    <mergeCell ref="N66:P66"/>
    <mergeCell ref="S66:U66"/>
    <mergeCell ref="D65:G65"/>
    <mergeCell ref="H65:I65"/>
    <mergeCell ref="J65:K65"/>
    <mergeCell ref="L65:M65"/>
    <mergeCell ref="N65:P65"/>
    <mergeCell ref="S65:U65"/>
    <mergeCell ref="D64:G64"/>
    <mergeCell ref="H64:I64"/>
    <mergeCell ref="J64:K64"/>
    <mergeCell ref="L64:M64"/>
    <mergeCell ref="N64:P64"/>
    <mergeCell ref="S64:U64"/>
    <mergeCell ref="B62:U62"/>
    <mergeCell ref="D63:G63"/>
    <mergeCell ref="H63:I63"/>
    <mergeCell ref="J63:K63"/>
    <mergeCell ref="L63:M63"/>
    <mergeCell ref="N63:P63"/>
    <mergeCell ref="S63:U63"/>
    <mergeCell ref="D61:G61"/>
    <mergeCell ref="H61:I61"/>
    <mergeCell ref="J61:K61"/>
    <mergeCell ref="L61:M61"/>
    <mergeCell ref="N61:P61"/>
    <mergeCell ref="S61:U61"/>
    <mergeCell ref="D60:G60"/>
    <mergeCell ref="H60:I60"/>
    <mergeCell ref="J60:K60"/>
    <mergeCell ref="L60:M60"/>
    <mergeCell ref="N60:P60"/>
    <mergeCell ref="S60:U60"/>
    <mergeCell ref="B59:G59"/>
    <mergeCell ref="H59:I59"/>
    <mergeCell ref="J59:K59"/>
    <mergeCell ref="L59:M59"/>
    <mergeCell ref="N59:P59"/>
    <mergeCell ref="S59:U59"/>
    <mergeCell ref="B58:G58"/>
    <mergeCell ref="H58:I58"/>
    <mergeCell ref="J58:K58"/>
    <mergeCell ref="L58:M58"/>
    <mergeCell ref="N58:P58"/>
    <mergeCell ref="S58:U58"/>
    <mergeCell ref="B57:G57"/>
    <mergeCell ref="H57:I57"/>
    <mergeCell ref="J57:K57"/>
    <mergeCell ref="L57:M57"/>
    <mergeCell ref="N57:P57"/>
    <mergeCell ref="S57:U57"/>
    <mergeCell ref="D56:G56"/>
    <mergeCell ref="H56:I56"/>
    <mergeCell ref="J56:K56"/>
    <mergeCell ref="L56:M56"/>
    <mergeCell ref="N56:P56"/>
    <mergeCell ref="S56:U56"/>
    <mergeCell ref="D55:G55"/>
    <mergeCell ref="H55:I55"/>
    <mergeCell ref="J55:K55"/>
    <mergeCell ref="L55:M55"/>
    <mergeCell ref="N55:P55"/>
    <mergeCell ref="S55:U55"/>
    <mergeCell ref="D54:G54"/>
    <mergeCell ref="H54:I54"/>
    <mergeCell ref="J54:K54"/>
    <mergeCell ref="L54:M54"/>
    <mergeCell ref="N54:P54"/>
    <mergeCell ref="S54:U54"/>
    <mergeCell ref="D53:G53"/>
    <mergeCell ref="H53:I53"/>
    <mergeCell ref="J53:K53"/>
    <mergeCell ref="L53:M53"/>
    <mergeCell ref="N53:P53"/>
    <mergeCell ref="S53:U53"/>
    <mergeCell ref="B52:G52"/>
    <mergeCell ref="H52:I52"/>
    <mergeCell ref="J52:K52"/>
    <mergeCell ref="L52:M52"/>
    <mergeCell ref="N52:P52"/>
    <mergeCell ref="S52:U52"/>
    <mergeCell ref="B51:G51"/>
    <mergeCell ref="H51:I51"/>
    <mergeCell ref="J51:K51"/>
    <mergeCell ref="L51:M51"/>
    <mergeCell ref="N51:P51"/>
    <mergeCell ref="S51:U51"/>
    <mergeCell ref="D50:G50"/>
    <mergeCell ref="H50:I50"/>
    <mergeCell ref="J50:K50"/>
    <mergeCell ref="L50:M50"/>
    <mergeCell ref="N50:P50"/>
    <mergeCell ref="S50:U50"/>
    <mergeCell ref="D49:G49"/>
    <mergeCell ref="H49:I49"/>
    <mergeCell ref="J49:K49"/>
    <mergeCell ref="L49:M49"/>
    <mergeCell ref="N49:P49"/>
    <mergeCell ref="S49:U49"/>
    <mergeCell ref="D48:G48"/>
    <mergeCell ref="H48:I48"/>
    <mergeCell ref="J48:K48"/>
    <mergeCell ref="L48:M48"/>
    <mergeCell ref="N48:P48"/>
    <mergeCell ref="S48:U48"/>
    <mergeCell ref="D47:G47"/>
    <mergeCell ref="H47:I47"/>
    <mergeCell ref="J47:K47"/>
    <mergeCell ref="L47:M47"/>
    <mergeCell ref="N47:P47"/>
    <mergeCell ref="S47:U47"/>
    <mergeCell ref="D46:G46"/>
    <mergeCell ref="H46:I46"/>
    <mergeCell ref="J46:K46"/>
    <mergeCell ref="L46:M46"/>
    <mergeCell ref="N46:P46"/>
    <mergeCell ref="S46:U46"/>
    <mergeCell ref="D45:G45"/>
    <mergeCell ref="H45:I45"/>
    <mergeCell ref="J45:K45"/>
    <mergeCell ref="L45:M45"/>
    <mergeCell ref="N45:P45"/>
    <mergeCell ref="S45:U45"/>
    <mergeCell ref="D44:G44"/>
    <mergeCell ref="H44:I44"/>
    <mergeCell ref="J44:K44"/>
    <mergeCell ref="L44:M44"/>
    <mergeCell ref="N44:P44"/>
    <mergeCell ref="S44:U44"/>
    <mergeCell ref="B43:G43"/>
    <mergeCell ref="H43:I43"/>
    <mergeCell ref="J43:K43"/>
    <mergeCell ref="L43:M43"/>
    <mergeCell ref="N43:P43"/>
    <mergeCell ref="S43:U43"/>
    <mergeCell ref="B42:G42"/>
    <mergeCell ref="H42:I42"/>
    <mergeCell ref="J42:K42"/>
    <mergeCell ref="L42:M42"/>
    <mergeCell ref="N42:P42"/>
    <mergeCell ref="S42:U42"/>
    <mergeCell ref="D41:G41"/>
    <mergeCell ref="H41:I41"/>
    <mergeCell ref="J41:K41"/>
    <mergeCell ref="L41:M41"/>
    <mergeCell ref="N41:P41"/>
    <mergeCell ref="S41:U41"/>
    <mergeCell ref="D40:G40"/>
    <mergeCell ref="H40:I40"/>
    <mergeCell ref="J40:K40"/>
    <mergeCell ref="L40:M40"/>
    <mergeCell ref="N40:P40"/>
    <mergeCell ref="S40:U40"/>
    <mergeCell ref="B39:G39"/>
    <mergeCell ref="H39:I39"/>
    <mergeCell ref="J39:K39"/>
    <mergeCell ref="L39:M39"/>
    <mergeCell ref="N39:P39"/>
    <mergeCell ref="S39:U39"/>
    <mergeCell ref="D38:G38"/>
    <mergeCell ref="H38:I38"/>
    <mergeCell ref="J38:K38"/>
    <mergeCell ref="L38:M38"/>
    <mergeCell ref="N38:P38"/>
    <mergeCell ref="S38:U38"/>
    <mergeCell ref="D37:G37"/>
    <mergeCell ref="H37:I37"/>
    <mergeCell ref="J37:K37"/>
    <mergeCell ref="L37:M37"/>
    <mergeCell ref="N37:P37"/>
    <mergeCell ref="S37:U37"/>
    <mergeCell ref="D36:G36"/>
    <mergeCell ref="H36:I36"/>
    <mergeCell ref="J36:K36"/>
    <mergeCell ref="L36:M36"/>
    <mergeCell ref="N36:P36"/>
    <mergeCell ref="S36:U36"/>
    <mergeCell ref="B34:U34"/>
    <mergeCell ref="D35:G35"/>
    <mergeCell ref="H35:I35"/>
    <mergeCell ref="J35:K35"/>
    <mergeCell ref="L35:M35"/>
    <mergeCell ref="N35:P35"/>
    <mergeCell ref="S35:U35"/>
    <mergeCell ref="D33:G33"/>
    <mergeCell ref="H33:I33"/>
    <mergeCell ref="J33:K33"/>
    <mergeCell ref="L33:M33"/>
    <mergeCell ref="N33:P33"/>
    <mergeCell ref="S33:U33"/>
    <mergeCell ref="D32:G32"/>
    <mergeCell ref="H32:I32"/>
    <mergeCell ref="J32:K32"/>
    <mergeCell ref="L32:M32"/>
    <mergeCell ref="N32:P32"/>
    <mergeCell ref="S32:U32"/>
    <mergeCell ref="D31:G31"/>
    <mergeCell ref="H31:I31"/>
    <mergeCell ref="J31:K31"/>
    <mergeCell ref="L31:M31"/>
    <mergeCell ref="N31:P31"/>
    <mergeCell ref="S31:U31"/>
    <mergeCell ref="B30:G30"/>
    <mergeCell ref="H30:I30"/>
    <mergeCell ref="J30:K30"/>
    <mergeCell ref="L30:M30"/>
    <mergeCell ref="N30:P30"/>
    <mergeCell ref="S30:U30"/>
    <mergeCell ref="D29:G29"/>
    <mergeCell ref="H29:I29"/>
    <mergeCell ref="J29:K29"/>
    <mergeCell ref="L29:M29"/>
    <mergeCell ref="N29:P29"/>
    <mergeCell ref="S29:U29"/>
    <mergeCell ref="D28:G28"/>
    <mergeCell ref="H28:I28"/>
    <mergeCell ref="J28:K28"/>
    <mergeCell ref="L28:M28"/>
    <mergeCell ref="N28:P28"/>
    <mergeCell ref="S28:U28"/>
    <mergeCell ref="D27:G27"/>
    <mergeCell ref="H27:I27"/>
    <mergeCell ref="J27:K27"/>
    <mergeCell ref="L27:M27"/>
    <mergeCell ref="N27:P27"/>
    <mergeCell ref="S27:U27"/>
    <mergeCell ref="B26:G26"/>
    <mergeCell ref="H26:I26"/>
    <mergeCell ref="J26:K26"/>
    <mergeCell ref="L26:M26"/>
    <mergeCell ref="N26:P26"/>
    <mergeCell ref="S26:U26"/>
    <mergeCell ref="D25:G25"/>
    <mergeCell ref="H25:I25"/>
    <mergeCell ref="J25:K25"/>
    <mergeCell ref="L25:M25"/>
    <mergeCell ref="N25:P25"/>
    <mergeCell ref="S25:U25"/>
    <mergeCell ref="D24:G24"/>
    <mergeCell ref="H24:I24"/>
    <mergeCell ref="J24:K24"/>
    <mergeCell ref="L24:M24"/>
    <mergeCell ref="N24:P24"/>
    <mergeCell ref="S24:U24"/>
    <mergeCell ref="B23:G23"/>
    <mergeCell ref="H23:I23"/>
    <mergeCell ref="J23:K23"/>
    <mergeCell ref="L23:M23"/>
    <mergeCell ref="N23:P23"/>
    <mergeCell ref="S23:U23"/>
    <mergeCell ref="B22:G22"/>
    <mergeCell ref="H22:I22"/>
    <mergeCell ref="J22:K22"/>
    <mergeCell ref="L22:M22"/>
    <mergeCell ref="N22:P22"/>
    <mergeCell ref="S22:U22"/>
    <mergeCell ref="D21:G21"/>
    <mergeCell ref="H21:I21"/>
    <mergeCell ref="J21:K21"/>
    <mergeCell ref="L21:M21"/>
    <mergeCell ref="N21:P21"/>
    <mergeCell ref="S21:U21"/>
    <mergeCell ref="D20:G20"/>
    <mergeCell ref="H20:I20"/>
    <mergeCell ref="J20:K20"/>
    <mergeCell ref="L20:M20"/>
    <mergeCell ref="N20:P20"/>
    <mergeCell ref="S20:U20"/>
    <mergeCell ref="D19:G19"/>
    <mergeCell ref="H19:I19"/>
    <mergeCell ref="J19:K19"/>
    <mergeCell ref="L19:M19"/>
    <mergeCell ref="N19:P19"/>
    <mergeCell ref="S19:U19"/>
    <mergeCell ref="D18:G18"/>
    <mergeCell ref="H18:I18"/>
    <mergeCell ref="J18:K18"/>
    <mergeCell ref="L18:M18"/>
    <mergeCell ref="N18:P18"/>
    <mergeCell ref="S18:U18"/>
    <mergeCell ref="D17:G17"/>
    <mergeCell ref="H17:I17"/>
    <mergeCell ref="J17:K17"/>
    <mergeCell ref="L17:M17"/>
    <mergeCell ref="N17:P17"/>
    <mergeCell ref="S17:U17"/>
    <mergeCell ref="D16:G16"/>
    <mergeCell ref="H16:I16"/>
    <mergeCell ref="J16:K16"/>
    <mergeCell ref="L16:M16"/>
    <mergeCell ref="N16:P16"/>
    <mergeCell ref="S16:U16"/>
    <mergeCell ref="D15:G15"/>
    <mergeCell ref="H15:I15"/>
    <mergeCell ref="J15:K15"/>
    <mergeCell ref="L15:M15"/>
    <mergeCell ref="N15:P15"/>
    <mergeCell ref="S15:U15"/>
    <mergeCell ref="B14:G14"/>
    <mergeCell ref="H14:I14"/>
    <mergeCell ref="J14:K14"/>
    <mergeCell ref="L14:M14"/>
    <mergeCell ref="N14:P14"/>
    <mergeCell ref="S14:U14"/>
    <mergeCell ref="D13:G13"/>
    <mergeCell ref="H13:I13"/>
    <mergeCell ref="J13:K13"/>
    <mergeCell ref="L13:M13"/>
    <mergeCell ref="N13:P13"/>
    <mergeCell ref="S13:U13"/>
    <mergeCell ref="D12:G12"/>
    <mergeCell ref="H12:I12"/>
    <mergeCell ref="J12:K12"/>
    <mergeCell ref="L12:M12"/>
    <mergeCell ref="N12:P12"/>
    <mergeCell ref="S12:U12"/>
    <mergeCell ref="D11:G11"/>
    <mergeCell ref="H11:I11"/>
    <mergeCell ref="J11:K11"/>
    <mergeCell ref="L11:M11"/>
    <mergeCell ref="N11:P11"/>
    <mergeCell ref="S11:U11"/>
    <mergeCell ref="B10:G10"/>
    <mergeCell ref="H10:I10"/>
    <mergeCell ref="J10:K10"/>
    <mergeCell ref="L10:M10"/>
    <mergeCell ref="N10:P10"/>
    <mergeCell ref="S10:U10"/>
    <mergeCell ref="B9:G9"/>
    <mergeCell ref="H9:I9"/>
    <mergeCell ref="J9:K9"/>
    <mergeCell ref="L9:M9"/>
    <mergeCell ref="N9:P9"/>
    <mergeCell ref="S9:U9"/>
    <mergeCell ref="B8:G8"/>
    <mergeCell ref="H8:I8"/>
    <mergeCell ref="J8:K8"/>
    <mergeCell ref="L8:M8"/>
    <mergeCell ref="N8:P8"/>
    <mergeCell ref="S8:U8"/>
    <mergeCell ref="B7:G7"/>
    <mergeCell ref="H7:I7"/>
    <mergeCell ref="J7:K7"/>
    <mergeCell ref="L7:M7"/>
    <mergeCell ref="N7:P7"/>
    <mergeCell ref="S7:U7"/>
    <mergeCell ref="A1:U1"/>
    <mergeCell ref="A3:U3"/>
    <mergeCell ref="B4:U4"/>
    <mergeCell ref="B5:U5"/>
    <mergeCell ref="H6:K6"/>
    <mergeCell ref="M6:P6"/>
    <mergeCell ref="R6:U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OPĆI DIO - sažetak</vt:lpstr>
      <vt:lpstr>PLAN PRIHODA</vt:lpstr>
      <vt:lpstr>plan rashoda</vt:lpstr>
      <vt:lpstr>NOVO posebni dio</vt:lpstr>
      <vt:lpstr>na 2 raz - GRAD</vt:lpstr>
      <vt:lpstr>na 3 raz - GRAD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PETRA</cp:lastModifiedBy>
  <cp:lastPrinted>2022-12-12T09:09:20Z</cp:lastPrinted>
  <dcterms:created xsi:type="dcterms:W3CDTF">2013-09-11T11:00:21Z</dcterms:created>
  <dcterms:modified xsi:type="dcterms:W3CDTF">2022-12-12T12:31:35Z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