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IA\AppData\Local\Microsoft\Windows\INetCache\Content.Outlook\M6QUNJ8G\"/>
    </mc:Choice>
  </mc:AlternateContent>
  <bookViews>
    <workbookView xWindow="0" yWindow="0" windowWidth="28800" windowHeight="12330" activeTab="1"/>
  </bookViews>
  <sheets>
    <sheet name="prihodi" sheetId="1" r:id="rId1"/>
    <sheet name="rashodi" sheetId="2" r:id="rId2"/>
  </sheets>
  <calcPr calcId="162913"/>
</workbook>
</file>

<file path=xl/calcChain.xml><?xml version="1.0" encoding="utf-8"?>
<calcChain xmlns="http://schemas.openxmlformats.org/spreadsheetml/2006/main">
  <c r="K72" i="1" l="1"/>
  <c r="F72" i="1"/>
  <c r="D72" i="1"/>
  <c r="H3" i="2"/>
  <c r="F3" i="2"/>
  <c r="D3" i="2"/>
  <c r="H223" i="2" l="1"/>
  <c r="G39" i="2" l="1"/>
  <c r="G126" i="2"/>
  <c r="J79" i="1"/>
  <c r="J75" i="1"/>
  <c r="H127" i="2" l="1"/>
  <c r="H131" i="2"/>
  <c r="H148" i="2" l="1"/>
  <c r="G32" i="2" l="1"/>
  <c r="J74" i="1"/>
  <c r="K39" i="1"/>
  <c r="K38" i="1" s="1"/>
  <c r="K36" i="1" s="1"/>
  <c r="K31" i="1" l="1"/>
  <c r="K30" i="1"/>
  <c r="H72" i="2"/>
  <c r="H78" i="2"/>
  <c r="K27" i="1"/>
  <c r="H105" i="2"/>
  <c r="H107" i="2"/>
  <c r="K28" i="1"/>
  <c r="H185" i="2" l="1"/>
  <c r="H189" i="2"/>
  <c r="H176" i="2"/>
  <c r="H180" i="2"/>
  <c r="H161" i="2"/>
  <c r="H165" i="2"/>
  <c r="H141" i="2"/>
  <c r="H120" i="2"/>
  <c r="H101" i="2"/>
  <c r="H115" i="2"/>
  <c r="H68" i="2"/>
  <c r="H48" i="2"/>
  <c r="H50" i="2"/>
  <c r="H52" i="2"/>
  <c r="H56" i="2" l="1"/>
  <c r="H58" i="2"/>
  <c r="H46" i="2"/>
  <c r="H54" i="2"/>
  <c r="H44" i="2"/>
  <c r="H39" i="2"/>
  <c r="H15" i="2"/>
  <c r="H14" i="2"/>
  <c r="H13" i="2"/>
  <c r="H12" i="2"/>
  <c r="H7" i="2"/>
  <c r="H24" i="2"/>
  <c r="H20" i="2" s="1"/>
  <c r="H28" i="2"/>
  <c r="H30" i="2"/>
  <c r="H32" i="2"/>
  <c r="H26" i="2"/>
  <c r="K41" i="1"/>
  <c r="K40" i="1"/>
  <c r="K76" i="1"/>
  <c r="K73" i="1"/>
  <c r="F74" i="1"/>
  <c r="K74" i="1" s="1"/>
  <c r="F75" i="1"/>
  <c r="K75" i="1" s="1"/>
  <c r="F76" i="1"/>
  <c r="F77" i="1"/>
  <c r="K77" i="1" s="1"/>
  <c r="F78" i="1"/>
  <c r="K78" i="1" s="1"/>
  <c r="F79" i="1"/>
  <c r="K79" i="1" s="1"/>
  <c r="F73" i="1"/>
  <c r="K32" i="1"/>
  <c r="K33" i="1"/>
  <c r="K24" i="1"/>
  <c r="K20" i="1" s="1"/>
  <c r="K25" i="1"/>
  <c r="K42" i="1"/>
  <c r="K44" i="1"/>
  <c r="K45" i="1"/>
  <c r="K46" i="1"/>
  <c r="K48" i="1"/>
  <c r="K49" i="1"/>
  <c r="K50" i="1"/>
  <c r="K52" i="1"/>
  <c r="K53" i="1"/>
  <c r="K54" i="1"/>
  <c r="K55" i="1"/>
  <c r="K56" i="1"/>
  <c r="K58" i="1"/>
  <c r="K59" i="1"/>
  <c r="K64" i="1"/>
  <c r="K65" i="1"/>
  <c r="K66" i="1"/>
  <c r="D82" i="1" l="1"/>
  <c r="D71" i="1"/>
  <c r="H40" i="2"/>
  <c r="K19" i="1"/>
  <c r="F82" i="1" l="1"/>
  <c r="F71" i="1"/>
  <c r="K82" i="1"/>
  <c r="K71" i="1"/>
</calcChain>
</file>

<file path=xl/sharedStrings.xml><?xml version="1.0" encoding="utf-8"?>
<sst xmlns="http://schemas.openxmlformats.org/spreadsheetml/2006/main" count="813" uniqueCount="235">
  <si>
    <t>GRAD OSIJEK</t>
  </si>
  <si>
    <t>Datum:</t>
  </si>
  <si>
    <t/>
  </si>
  <si>
    <t>Vrijeme:</t>
  </si>
  <si>
    <t>Franje Kuhača 9</t>
  </si>
  <si>
    <t>31000 Osijek</t>
  </si>
  <si>
    <t>OIB: 30050049642</t>
  </si>
  <si>
    <t>POZICIJA</t>
  </si>
  <si>
    <t>BROJ KONTA</t>
  </si>
  <si>
    <t>VRSTA PRIHODA / PRIMITAKA</t>
  </si>
  <si>
    <t>PLANIRANO</t>
  </si>
  <si>
    <t>REALIZIRANO</t>
  </si>
  <si>
    <t>RAZLIKA</t>
  </si>
  <si>
    <t>SVEUKUPNO PRIHODI</t>
  </si>
  <si>
    <t>Razdjel</t>
  </si>
  <si>
    <t>100</t>
  </si>
  <si>
    <t>PRIHODI GRADA OSIJEKA</t>
  </si>
  <si>
    <t>Glava</t>
  </si>
  <si>
    <t>10002</t>
  </si>
  <si>
    <t>NAMJENSKI I VLASTITI PRIHODI PRORAČUNSKIH KORISNIKA GRADA OSIJEKA</t>
  </si>
  <si>
    <t xml:space="preserve">Izvor </t>
  </si>
  <si>
    <t>2.2.</t>
  </si>
  <si>
    <t>Vlastiti prihodi- PRORAČUNSKI KORISNICI</t>
  </si>
  <si>
    <t xml:space="preserve">Korisnik </t>
  </si>
  <si>
    <t>PK025</t>
  </si>
  <si>
    <t>OŠ Ivana Filipovića</t>
  </si>
  <si>
    <t>661</t>
  </si>
  <si>
    <t>Prihodi od prodaje proizvoda i robe te pruženih usluga</t>
  </si>
  <si>
    <t>P0225</t>
  </si>
  <si>
    <t>922</t>
  </si>
  <si>
    <t>Višak/manjak prihoda</t>
  </si>
  <si>
    <t>P0226</t>
  </si>
  <si>
    <t>9221</t>
  </si>
  <si>
    <t>Višak prihoda</t>
  </si>
  <si>
    <t>3.9.1</t>
  </si>
  <si>
    <t>PRIHODI PO POSEBNIM PROPISIMA - PRORAČUNSKI KORISNICI</t>
  </si>
  <si>
    <t>652</t>
  </si>
  <si>
    <t>Prihodi po posebnim propisima</t>
  </si>
  <si>
    <t>P0289</t>
  </si>
  <si>
    <t>4.1.1.</t>
  </si>
  <si>
    <t>Pomoći - PRORAČUNSKI KORISNICI</t>
  </si>
  <si>
    <t>636</t>
  </si>
  <si>
    <t>Pomoći proračunskim korisnicima iz proračuna koji im nije nadležan</t>
  </si>
  <si>
    <t>P0336</t>
  </si>
  <si>
    <t>4.2.2</t>
  </si>
  <si>
    <t>Tekuće pomoći iz županijskog proračuna-KORISNICI</t>
  </si>
  <si>
    <t>P0384</t>
  </si>
  <si>
    <t>4.3.2</t>
  </si>
  <si>
    <t>Kapitalne pomoći iz državnog proračuna-PRORAČUNSKI KORISNICI</t>
  </si>
  <si>
    <t>P0396</t>
  </si>
  <si>
    <t>4.6.1.</t>
  </si>
  <si>
    <t>Tekuće pomoći tem. prijenosa EU-PRORAČUNSKI KORISNICI</t>
  </si>
  <si>
    <t>638</t>
  </si>
  <si>
    <t>Pomoći iz državnog proračuna temeljem prijenosa EU sredstava</t>
  </si>
  <si>
    <t>P0408</t>
  </si>
  <si>
    <t>Pomoći iz državnog proračuna tem. prijenosa EU sredstava ERASMUS</t>
  </si>
  <si>
    <t>P0409</t>
  </si>
  <si>
    <t>5.1.2</t>
  </si>
  <si>
    <t>Tekuće donacije - PRORAČUNSKI KORISNICI</t>
  </si>
  <si>
    <t>663</t>
  </si>
  <si>
    <t>Donacije od pravnih i fizičkih osoba izvan općeg proračuna</t>
  </si>
  <si>
    <t>P0449</t>
  </si>
  <si>
    <t>Donacije od pravnih i fizičkih osoba izvan općeg proračuna (ekskurzije)</t>
  </si>
  <si>
    <t>6.5.</t>
  </si>
  <si>
    <t>Prihodi od nefin. imovine i naknade štete - PROR. KORISNICI</t>
  </si>
  <si>
    <t>721</t>
  </si>
  <si>
    <t>Prihodi od prodaje građevinskih objekata</t>
  </si>
  <si>
    <t>P0486</t>
  </si>
  <si>
    <t>VRSTA RASHODA / IZDATAKA</t>
  </si>
  <si>
    <t>SVEUKUPNO RASHODI / IZDACI</t>
  </si>
  <si>
    <t>204</t>
  </si>
  <si>
    <t>UPRAVNI ODJEL ZA DRUŠTVENE DJELATNOSTI</t>
  </si>
  <si>
    <t>20403</t>
  </si>
  <si>
    <t>OSNOVNE ŠKOLE</t>
  </si>
  <si>
    <t>Proračunski korisnik</t>
  </si>
  <si>
    <t>9554</t>
  </si>
  <si>
    <t>OŠ IVANA FILIPOVIĆA</t>
  </si>
  <si>
    <t>1.1.1.</t>
  </si>
  <si>
    <t>Prihodi iz nadležnog proračuna - PK Osnovne škole</t>
  </si>
  <si>
    <t>Glavni program</t>
  </si>
  <si>
    <t>A00</t>
  </si>
  <si>
    <t>NOVA PROGRAMSKA KLASIFIKACIJA</t>
  </si>
  <si>
    <t>Program</t>
  </si>
  <si>
    <t>1060</t>
  </si>
  <si>
    <t>REDOVNA DJELATNOST OSNOVNIH ŠKOLA</t>
  </si>
  <si>
    <t>Aktivnost</t>
  </si>
  <si>
    <t>A106001</t>
  </si>
  <si>
    <t>FINANCIRANJE TEMELJEM KRITERIJA</t>
  </si>
  <si>
    <t>321</t>
  </si>
  <si>
    <t>Naknade troškova zaposlenima</t>
  </si>
  <si>
    <t>R1604</t>
  </si>
  <si>
    <t>322</t>
  </si>
  <si>
    <t>Rashodi za materijal i energiju</t>
  </si>
  <si>
    <t>R1605</t>
  </si>
  <si>
    <t>A106002</t>
  </si>
  <si>
    <t>FINANCIRANJE TEMELJEM STVARNIH TROŠKOVA</t>
  </si>
  <si>
    <t>R1611</t>
  </si>
  <si>
    <t>1.1.2.</t>
  </si>
  <si>
    <t>Opći prihodi (nenamjenski) - PK Osnovne škole</t>
  </si>
  <si>
    <t>1061</t>
  </si>
  <si>
    <t>POSEBNI PROGRAMI OSNOVNIH ŠKOLA</t>
  </si>
  <si>
    <t>A106106</t>
  </si>
  <si>
    <t>PRODUŽENI BORAVAK</t>
  </si>
  <si>
    <t>311</t>
  </si>
  <si>
    <t>Plaće (Bruto)</t>
  </si>
  <si>
    <t>R1639</t>
  </si>
  <si>
    <t>312</t>
  </si>
  <si>
    <t>Ostali rashodi za zaposlene</t>
  </si>
  <si>
    <t>R1640</t>
  </si>
  <si>
    <t>313</t>
  </si>
  <si>
    <t>Doprinosi na plaće</t>
  </si>
  <si>
    <t>R1641</t>
  </si>
  <si>
    <t>R1642</t>
  </si>
  <si>
    <t>1.1.4</t>
  </si>
  <si>
    <t>Predfinanciranje EU projekata-PK</t>
  </si>
  <si>
    <t>Tekući projekt</t>
  </si>
  <si>
    <t>T106107</t>
  </si>
  <si>
    <t>ŠKOLSKA SHEMA</t>
  </si>
  <si>
    <t>R1649</t>
  </si>
  <si>
    <t>1.2.</t>
  </si>
  <si>
    <t>Decentralizirana funkcija-osnovno školstvo</t>
  </si>
  <si>
    <t>R1606</t>
  </si>
  <si>
    <t>R1607</t>
  </si>
  <si>
    <t>323</t>
  </si>
  <si>
    <t>Rashodi za usluge</t>
  </si>
  <si>
    <t>R1608</t>
  </si>
  <si>
    <t>329</t>
  </si>
  <si>
    <t>Ostali nespomenuti rashodi poslovanja</t>
  </si>
  <si>
    <t>R1609</t>
  </si>
  <si>
    <t>343</t>
  </si>
  <si>
    <t>Ostali financijski rashodi</t>
  </si>
  <si>
    <t>R1610</t>
  </si>
  <si>
    <t>R1612</t>
  </si>
  <si>
    <t>R1613</t>
  </si>
  <si>
    <t>1062</t>
  </si>
  <si>
    <t>ULAGANJE U OBJEKTE OSNOVNIH ŠKOLA</t>
  </si>
  <si>
    <t>A106202</t>
  </si>
  <si>
    <t>UREĐENJE I OPREMANJE ŠKOLA</t>
  </si>
  <si>
    <t>422</t>
  </si>
  <si>
    <t>Postrojenja i oprema</t>
  </si>
  <si>
    <t>R1651</t>
  </si>
  <si>
    <t>R1614</t>
  </si>
  <si>
    <t>R1615</t>
  </si>
  <si>
    <t>R1616</t>
  </si>
  <si>
    <t>R1617</t>
  </si>
  <si>
    <t>R1618</t>
  </si>
  <si>
    <t>A106104</t>
  </si>
  <si>
    <t>STRUČNA VIJEĆA, MENTORSTVA, NATJECANJA, STRUČNI ISPITI I KURIKULARNA REFORMA</t>
  </si>
  <si>
    <t>R1627</t>
  </si>
  <si>
    <t>R1628</t>
  </si>
  <si>
    <t>A106201</t>
  </si>
  <si>
    <t>TEKUĆI POPRAVCI</t>
  </si>
  <si>
    <t>R1650</t>
  </si>
  <si>
    <t>R1652</t>
  </si>
  <si>
    <t>A106102</t>
  </si>
  <si>
    <t>ŠKOLSKA KUHINJA</t>
  </si>
  <si>
    <t>R1625</t>
  </si>
  <si>
    <t>R1643</t>
  </si>
  <si>
    <t>R1644</t>
  </si>
  <si>
    <t>4.1.</t>
  </si>
  <si>
    <t>Tekuće pomoći iz državnog proračuna</t>
  </si>
  <si>
    <t>R1649 01</t>
  </si>
  <si>
    <t>A106004</t>
  </si>
  <si>
    <t>RASHODI ZA ZAPOSLENE U OSNOVNIM ŠKOLAMA</t>
  </si>
  <si>
    <t>R1620</t>
  </si>
  <si>
    <t>R1621</t>
  </si>
  <si>
    <t>R1622</t>
  </si>
  <si>
    <t>A106005</t>
  </si>
  <si>
    <t>OSTALI RASHODI ZA ZAPOSLENE U OSNOVNOM ŠKOLSTVU</t>
  </si>
  <si>
    <t>R1623</t>
  </si>
  <si>
    <t>R1624</t>
  </si>
  <si>
    <t>R1629</t>
  </si>
  <si>
    <t>R1630</t>
  </si>
  <si>
    <t>R1631</t>
  </si>
  <si>
    <t>R1632</t>
  </si>
  <si>
    <t>372</t>
  </si>
  <si>
    <t>Ostale naknade građanima i kućanstvima iz proračuna</t>
  </si>
  <si>
    <t>R1633</t>
  </si>
  <si>
    <t>R1634</t>
  </si>
  <si>
    <t>R1635</t>
  </si>
  <si>
    <t>R1636</t>
  </si>
  <si>
    <t>R1637</t>
  </si>
  <si>
    <t>R1638</t>
  </si>
  <si>
    <t>R1653</t>
  </si>
  <si>
    <t>Postrojenja i oprema -kurikularna reforma</t>
  </si>
  <si>
    <t>424</t>
  </si>
  <si>
    <t>Knjige, umjetnička djela i ostale izložbene vrijednosti</t>
  </si>
  <si>
    <t>R1654</t>
  </si>
  <si>
    <t>T106104</t>
  </si>
  <si>
    <t>ERASMUS</t>
  </si>
  <si>
    <t>R1645</t>
  </si>
  <si>
    <t>Naknade troškova zaposlenima - ERASMUS</t>
  </si>
  <si>
    <t>R1646</t>
  </si>
  <si>
    <t>R1647</t>
  </si>
  <si>
    <t>R1648</t>
  </si>
  <si>
    <t>A106103</t>
  </si>
  <si>
    <t>UČENIČKE EKSKURZIJE</t>
  </si>
  <si>
    <t>R1626</t>
  </si>
  <si>
    <t>R1619</t>
  </si>
  <si>
    <t>Rebalans 1</t>
  </si>
  <si>
    <t>Realizacija za razdoblje od 1.1.2022 do 17.3.2022</t>
  </si>
  <si>
    <t>Promjena</t>
  </si>
  <si>
    <t xml:space="preserve"> Novi plan (Rebalans 1)</t>
  </si>
  <si>
    <t>Grad Osijek</t>
  </si>
  <si>
    <t>financiranje temeljem kriterija</t>
  </si>
  <si>
    <t>1.1.4.</t>
  </si>
  <si>
    <t>skolska shema</t>
  </si>
  <si>
    <t>financiranje temeljem stvarnih troškova</t>
  </si>
  <si>
    <t>oprema</t>
  </si>
  <si>
    <t>skolska shema pdv</t>
  </si>
  <si>
    <t>produženi boravak - plaća</t>
  </si>
  <si>
    <t xml:space="preserve">financiranje temeljem kriterija </t>
  </si>
  <si>
    <t>Ukupni plan PRIHODA za 2022. godinu (Grad+ostalo)</t>
  </si>
  <si>
    <t>Prihodi po posebnim propisima (produženi boravak, školska kuhinja)</t>
  </si>
  <si>
    <t>Pomoći proračunskim korisnicima iz proračuna koji im nije nadležan -  MZO</t>
  </si>
  <si>
    <t>Pomoći proračunskim korisnicima iz proračuna koji im nije nadležan - udžbenici i lektira MZO</t>
  </si>
  <si>
    <t>Prihodi po posebnim propisima (naknada štete)</t>
  </si>
  <si>
    <t>Knjige</t>
  </si>
  <si>
    <t>Ostale naknade građanima i kućanstvima iz proračuna - radne bilj. i radni udž.</t>
  </si>
  <si>
    <t>Rashodi za usluge (naknada štete)</t>
  </si>
  <si>
    <t>Prihodi od financijske imovine</t>
  </si>
  <si>
    <t>Prihodi po posebnim propisima (uplate polaznika stručnog osposobljavanja i dr.)</t>
  </si>
  <si>
    <t>Rashodi za materijal i energiju (sitni inventar)</t>
  </si>
  <si>
    <t>R1651-01</t>
  </si>
  <si>
    <t>R1652-01</t>
  </si>
  <si>
    <t>R1625-01</t>
  </si>
  <si>
    <t>R1625-02</t>
  </si>
  <si>
    <t>R1625-03</t>
  </si>
  <si>
    <t>R1621-01</t>
  </si>
  <si>
    <t>R1629-01</t>
  </si>
  <si>
    <t>R1619-01</t>
  </si>
  <si>
    <t>R</t>
  </si>
  <si>
    <t>POMOĆNICI U NASTAVI</t>
  </si>
  <si>
    <t>1.1.</t>
  </si>
  <si>
    <t>GRAD - POMOĆNICI U NASTAVI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</si>
</sst>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1041A]dd\.mm\.yyyy"/>
    <numFmt numFmtId="165" formatCode="[$-1041A]h:mm"/>
    <numFmt numFmtId="166" formatCode="[$-1041A]#,##0.00;\-\ #,##0.00"/>
    <numFmt numFmtId="167" formatCode="#,##0.00_ ;\-#,##0.00\ "/>
  </numFmts>
  <fonts count="17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sz val="8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1"/>
      <color rgb="FF000000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b/>
      <sz val="8"/>
      <color rgb="FF000000"/>
      <name val="Cambria"/>
      <family val="1"/>
      <charset val="238"/>
    </font>
    <font>
      <sz val="8"/>
      <name val="Cambria"/>
      <family val="1"/>
      <charset val="238"/>
    </font>
    <font>
      <sz val="8"/>
      <color rgb="FF000000"/>
      <name val="Cambria"/>
      <family val="1"/>
      <charset val="238"/>
    </font>
    <font>
      <sz val="8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696969"/>
        <bgColor rgb="FF696969"/>
      </patternFill>
    </fill>
    <fill>
      <patternFill patternType="solid">
        <fgColor rgb="FF000080"/>
        <bgColor rgb="FF000080"/>
      </patternFill>
    </fill>
    <fill>
      <patternFill patternType="solid">
        <fgColor rgb="FF0000CE"/>
        <bgColor rgb="FF0000CE"/>
      </patternFill>
    </fill>
    <fill>
      <patternFill patternType="solid">
        <fgColor rgb="FFFEDE01"/>
        <bgColor rgb="FFFEDE01"/>
      </patternFill>
    </fill>
    <fill>
      <patternFill patternType="solid">
        <fgColor rgb="FFA3C9B9"/>
        <bgColor rgb="FFA3C9B9"/>
      </patternFill>
    </fill>
    <fill>
      <patternFill patternType="none">
        <fgColor rgb="FFA3C9B9"/>
        <bgColor rgb="FFA3C9B9"/>
      </patternFill>
    </fill>
    <fill>
      <patternFill patternType="solid">
        <fgColor rgb="FF3535FF"/>
        <bgColor rgb="FF3535FF"/>
      </patternFill>
    </fill>
    <fill>
      <patternFill patternType="solid">
        <fgColor rgb="FF9CA9FE"/>
        <bgColor rgb="FF9CA9FE"/>
      </patternFill>
    </fill>
    <fill>
      <patternFill patternType="solid">
        <fgColor rgb="FFC1C1FF"/>
        <bgColor rgb="FFC1C1FF"/>
      </patternFill>
    </fill>
    <fill>
      <patternFill patternType="solid">
        <fgColor rgb="FFE1E1FF"/>
        <bgColor rgb="FFE1E1FF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7" fillId="0" borderId="0"/>
    <xf numFmtId="0" fontId="8" fillId="12" borderId="0" applyNumberFormat="0" applyBorder="0" applyAlignment="0" applyProtection="0"/>
  </cellStyleXfs>
  <cellXfs count="103">
    <xf numFmtId="0" fontId="1" fillId="0" borderId="0" xfId="0" applyFont="1" applyFill="1" applyBorder="1"/>
    <xf numFmtId="0" fontId="2" fillId="0" borderId="0" xfId="1" applyFont="1" applyAlignment="1">
      <alignment vertical="top" wrapText="1" readingOrder="1"/>
    </xf>
    <xf numFmtId="0" fontId="2" fillId="0" borderId="1" xfId="1" applyFont="1" applyBorder="1" applyAlignment="1">
      <alignment vertical="center" wrapText="1" readingOrder="1"/>
    </xf>
    <xf numFmtId="0" fontId="2" fillId="0" borderId="1" xfId="1" applyFont="1" applyBorder="1" applyAlignment="1">
      <alignment horizontal="right" vertical="center" wrapText="1" readingOrder="1"/>
    </xf>
    <xf numFmtId="0" fontId="5" fillId="2" borderId="0" xfId="1" applyFont="1" applyFill="1" applyAlignment="1">
      <alignment horizontal="left" vertical="center" wrapText="1" readingOrder="1"/>
    </xf>
    <xf numFmtId="0" fontId="5" fillId="2" borderId="0" xfId="1" applyFont="1" applyFill="1" applyAlignment="1">
      <alignment vertical="center" wrapText="1" readingOrder="1"/>
    </xf>
    <xf numFmtId="166" fontId="5" fillId="2" borderId="0" xfId="1" applyNumberFormat="1" applyFont="1" applyFill="1" applyAlignment="1">
      <alignment horizontal="right" vertical="center" wrapText="1" readingOrder="1"/>
    </xf>
    <xf numFmtId="0" fontId="5" fillId="3" borderId="0" xfId="1" applyFont="1" applyFill="1" applyAlignment="1">
      <alignment horizontal="left" vertical="center" wrapText="1" readingOrder="1"/>
    </xf>
    <xf numFmtId="0" fontId="5" fillId="3" borderId="0" xfId="1" applyFont="1" applyFill="1" applyAlignment="1">
      <alignment vertical="center" wrapText="1" readingOrder="1"/>
    </xf>
    <xf numFmtId="166" fontId="5" fillId="3" borderId="0" xfId="1" applyNumberFormat="1" applyFont="1" applyFill="1" applyAlignment="1">
      <alignment horizontal="right" vertical="center" wrapText="1" readingOrder="1"/>
    </xf>
    <xf numFmtId="0" fontId="5" fillId="4" borderId="0" xfId="1" applyFont="1" applyFill="1" applyAlignment="1">
      <alignment horizontal="left" vertical="center" wrapText="1" readingOrder="1"/>
    </xf>
    <xf numFmtId="0" fontId="5" fillId="4" borderId="0" xfId="1" applyFont="1" applyFill="1" applyAlignment="1">
      <alignment vertical="center" wrapText="1" readingOrder="1"/>
    </xf>
    <xf numFmtId="166" fontId="5" fillId="4" borderId="0" xfId="1" applyNumberFormat="1" applyFont="1" applyFill="1" applyAlignment="1">
      <alignment horizontal="right" vertical="center" wrapText="1" readingOrder="1"/>
    </xf>
    <xf numFmtId="0" fontId="6" fillId="5" borderId="0" xfId="1" applyFont="1" applyFill="1" applyAlignment="1">
      <alignment horizontal="left" vertical="center" wrapText="1" readingOrder="1"/>
    </xf>
    <xf numFmtId="0" fontId="6" fillId="5" borderId="0" xfId="1" applyFont="1" applyFill="1" applyAlignment="1">
      <alignment vertical="center" wrapText="1" readingOrder="1"/>
    </xf>
    <xf numFmtId="166" fontId="6" fillId="5" borderId="0" xfId="1" applyNumberFormat="1" applyFont="1" applyFill="1" applyAlignment="1">
      <alignment horizontal="right" vertical="center" wrapText="1" readingOrder="1"/>
    </xf>
    <xf numFmtId="0" fontId="6" fillId="6" borderId="0" xfId="1" applyFont="1" applyFill="1" applyAlignment="1">
      <alignment horizontal="left" vertical="center" wrapText="1" readingOrder="1"/>
    </xf>
    <xf numFmtId="0" fontId="6" fillId="6" borderId="0" xfId="1" applyFont="1" applyFill="1" applyAlignment="1">
      <alignment vertical="center" wrapText="1" readingOrder="1"/>
    </xf>
    <xf numFmtId="166" fontId="6" fillId="6" borderId="0" xfId="1" applyNumberFormat="1" applyFont="1" applyFill="1" applyAlignment="1">
      <alignment horizontal="right" vertical="center" wrapText="1" readingOrder="1"/>
    </xf>
    <xf numFmtId="0" fontId="6" fillId="7" borderId="0" xfId="1" applyFont="1" applyFill="1" applyAlignment="1">
      <alignment horizontal="left" vertical="center" wrapText="1" readingOrder="1"/>
    </xf>
    <xf numFmtId="0" fontId="6" fillId="7" borderId="0" xfId="1" applyFont="1" applyFill="1" applyAlignment="1">
      <alignment vertical="center" wrapText="1" readingOrder="1"/>
    </xf>
    <xf numFmtId="166" fontId="6" fillId="7" borderId="0" xfId="1" applyNumberFormat="1" applyFont="1" applyFill="1" applyAlignment="1">
      <alignment horizontal="right" vertical="center" wrapText="1" readingOrder="1"/>
    </xf>
    <xf numFmtId="0" fontId="2" fillId="7" borderId="0" xfId="1" applyFont="1" applyFill="1" applyAlignment="1">
      <alignment horizontal="left" vertical="center" wrapText="1" readingOrder="1"/>
    </xf>
    <xf numFmtId="0" fontId="2" fillId="7" borderId="0" xfId="1" applyFont="1" applyFill="1" applyAlignment="1">
      <alignment vertical="center" wrapText="1" readingOrder="1"/>
    </xf>
    <xf numFmtId="166" fontId="2" fillId="7" borderId="0" xfId="1" applyNumberFormat="1" applyFont="1" applyFill="1" applyAlignment="1">
      <alignment horizontal="right" vertical="center" wrapText="1" readingOrder="1"/>
    </xf>
    <xf numFmtId="0" fontId="5" fillId="8" borderId="0" xfId="1" applyFont="1" applyFill="1" applyAlignment="1">
      <alignment horizontal="left" vertical="center" wrapText="1" readingOrder="1"/>
    </xf>
    <xf numFmtId="0" fontId="5" fillId="8" borderId="0" xfId="1" applyFont="1" applyFill="1" applyAlignment="1">
      <alignment vertical="center" wrapText="1" readingOrder="1"/>
    </xf>
    <xf numFmtId="166" fontId="5" fillId="8" borderId="0" xfId="1" applyNumberFormat="1" applyFont="1" applyFill="1" applyAlignment="1">
      <alignment horizontal="right" vertical="center" wrapText="1" readingOrder="1"/>
    </xf>
    <xf numFmtId="0" fontId="6" fillId="9" borderId="0" xfId="1" applyFont="1" applyFill="1" applyAlignment="1">
      <alignment horizontal="left" vertical="center" wrapText="1" readingOrder="1"/>
    </xf>
    <xf numFmtId="0" fontId="6" fillId="9" borderId="0" xfId="1" applyFont="1" applyFill="1" applyAlignment="1">
      <alignment vertical="center" wrapText="1" readingOrder="1"/>
    </xf>
    <xf numFmtId="166" fontId="6" fillId="9" borderId="0" xfId="1" applyNumberFormat="1" applyFont="1" applyFill="1" applyAlignment="1">
      <alignment horizontal="right" vertical="center" wrapText="1" readingOrder="1"/>
    </xf>
    <xf numFmtId="0" fontId="6" fillId="10" borderId="0" xfId="1" applyFont="1" applyFill="1" applyAlignment="1">
      <alignment horizontal="left" vertical="center" wrapText="1" readingOrder="1"/>
    </xf>
    <xf numFmtId="0" fontId="6" fillId="10" borderId="0" xfId="1" applyFont="1" applyFill="1" applyAlignment="1">
      <alignment vertical="center" wrapText="1" readingOrder="1"/>
    </xf>
    <xf numFmtId="166" fontId="6" fillId="10" borderId="0" xfId="1" applyNumberFormat="1" applyFont="1" applyFill="1" applyAlignment="1">
      <alignment horizontal="right" vertical="center" wrapText="1" readingOrder="1"/>
    </xf>
    <xf numFmtId="0" fontId="6" fillId="11" borderId="0" xfId="1" applyFont="1" applyFill="1" applyAlignment="1">
      <alignment horizontal="left" vertical="center" wrapText="1" readingOrder="1"/>
    </xf>
    <xf numFmtId="0" fontId="6" fillId="11" borderId="0" xfId="1" applyFont="1" applyFill="1" applyAlignment="1">
      <alignment vertical="center" wrapText="1" readingOrder="1"/>
    </xf>
    <xf numFmtId="166" fontId="6" fillId="11" borderId="0" xfId="1" applyNumberFormat="1" applyFont="1" applyFill="1" applyAlignment="1">
      <alignment horizontal="right" vertical="center" wrapText="1" readingOrder="1"/>
    </xf>
    <xf numFmtId="0" fontId="8" fillId="12" borderId="1" xfId="2" applyBorder="1" applyAlignment="1">
      <alignment horizontal="center" vertical="center" wrapText="1" readingOrder="1"/>
    </xf>
    <xf numFmtId="0" fontId="8" fillId="12" borderId="0" xfId="2" applyBorder="1" applyAlignment="1">
      <alignment horizontal="center" vertical="center" wrapText="1" readingOrder="1"/>
    </xf>
    <xf numFmtId="166" fontId="6" fillId="5" borderId="0" xfId="1" applyNumberFormat="1" applyFont="1" applyFill="1" applyAlignment="1">
      <alignment horizontal="right" vertical="center" wrapText="1" readingOrder="1"/>
    </xf>
    <xf numFmtId="0" fontId="1" fillId="0" borderId="0" xfId="0" applyFont="1" applyFill="1" applyBorder="1"/>
    <xf numFmtId="166" fontId="6" fillId="6" borderId="0" xfId="1" applyNumberFormat="1" applyFont="1" applyFill="1" applyAlignment="1">
      <alignment horizontal="right" vertical="center" wrapText="1" readingOrder="1"/>
    </xf>
    <xf numFmtId="166" fontId="6" fillId="7" borderId="0" xfId="1" applyNumberFormat="1" applyFont="1" applyFill="1" applyAlignment="1">
      <alignment horizontal="right" vertical="center" wrapText="1" readingOrder="1"/>
    </xf>
    <xf numFmtId="166" fontId="2" fillId="7" borderId="0" xfId="1" applyNumberFormat="1" applyFont="1" applyFill="1" applyAlignment="1">
      <alignment horizontal="right" vertical="center" wrapText="1" readingOrder="1"/>
    </xf>
    <xf numFmtId="4" fontId="1" fillId="0" borderId="0" xfId="0" applyNumberFormat="1" applyFont="1" applyFill="1" applyBorder="1"/>
    <xf numFmtId="4" fontId="9" fillId="5" borderId="0" xfId="1" applyNumberFormat="1" applyFont="1" applyFill="1" applyAlignment="1">
      <alignment horizontal="right" vertical="center" wrapText="1" readingOrder="1"/>
    </xf>
    <xf numFmtId="4" fontId="9" fillId="6" borderId="0" xfId="1" applyNumberFormat="1" applyFont="1" applyFill="1" applyAlignment="1">
      <alignment horizontal="right" vertical="center" wrapText="1" readingOrder="1"/>
    </xf>
    <xf numFmtId="4" fontId="11" fillId="7" borderId="0" xfId="1" applyNumberFormat="1" applyFont="1" applyFill="1" applyAlignment="1">
      <alignment horizontal="right" vertical="center" wrapText="1" readingOrder="1"/>
    </xf>
    <xf numFmtId="4" fontId="10" fillId="0" borderId="0" xfId="0" applyNumberFormat="1" applyFont="1" applyFill="1" applyBorder="1"/>
    <xf numFmtId="0" fontId="12" fillId="7" borderId="0" xfId="1" applyFont="1" applyFill="1" applyAlignment="1">
      <alignment vertical="center" wrapText="1" readingOrder="1"/>
    </xf>
    <xf numFmtId="0" fontId="13" fillId="0" borderId="0" xfId="0" applyFont="1" applyFill="1" applyBorder="1"/>
    <xf numFmtId="0" fontId="14" fillId="5" borderId="0" xfId="1" applyFont="1" applyFill="1" applyAlignment="1">
      <alignment horizontal="left" vertical="center" wrapText="1" readingOrder="1"/>
    </xf>
    <xf numFmtId="0" fontId="14" fillId="6" borderId="0" xfId="1" applyFont="1" applyFill="1" applyAlignment="1">
      <alignment vertical="center" wrapText="1" readingOrder="1"/>
    </xf>
    <xf numFmtId="166" fontId="6" fillId="0" borderId="0" xfId="1" applyNumberFormat="1" applyFont="1" applyFill="1" applyAlignment="1">
      <alignment horizontal="right" vertical="center" wrapText="1" readingOrder="1"/>
    </xf>
    <xf numFmtId="0" fontId="8" fillId="12" borderId="2" xfId="2" applyBorder="1" applyAlignment="1">
      <alignment horizontal="center" vertical="center" wrapText="1" readingOrder="1"/>
    </xf>
    <xf numFmtId="4" fontId="10" fillId="0" borderId="0" xfId="0" applyNumberFormat="1" applyFont="1" applyFill="1" applyBorder="1" applyAlignment="1">
      <alignment readingOrder="1"/>
    </xf>
    <xf numFmtId="166" fontId="12" fillId="7" borderId="0" xfId="1" applyNumberFormat="1" applyFont="1" applyFill="1" applyAlignment="1">
      <alignment horizontal="right" vertical="center" wrapText="1" readingOrder="1"/>
    </xf>
    <xf numFmtId="166" fontId="14" fillId="7" borderId="0" xfId="1" applyNumberFormat="1" applyFont="1" applyFill="1" applyAlignment="1">
      <alignment horizontal="right" vertical="center" wrapText="1" readingOrder="1"/>
    </xf>
    <xf numFmtId="0" fontId="1" fillId="0" borderId="0" xfId="0" applyFont="1" applyFill="1" applyBorder="1"/>
    <xf numFmtId="4" fontId="9" fillId="5" borderId="0" xfId="1" applyNumberFormat="1" applyFont="1" applyFill="1" applyAlignment="1">
      <alignment horizontal="right" vertical="center" wrapText="1" readingOrder="1"/>
    </xf>
    <xf numFmtId="166" fontId="6" fillId="5" borderId="0" xfId="1" applyNumberFormat="1" applyFont="1" applyFill="1" applyAlignment="1">
      <alignment horizontal="right" vertical="center" wrapText="1" readingOrder="1"/>
    </xf>
    <xf numFmtId="0" fontId="1" fillId="0" borderId="0" xfId="0" applyFont="1" applyFill="1" applyBorder="1"/>
    <xf numFmtId="167" fontId="1" fillId="0" borderId="0" xfId="0" applyNumberFormat="1" applyFont="1" applyFill="1" applyBorder="1"/>
    <xf numFmtId="0" fontId="15" fillId="0" borderId="0" xfId="0" applyFont="1" applyFill="1" applyBorder="1"/>
    <xf numFmtId="0" fontId="1" fillId="0" borderId="0" xfId="0" applyFont="1" applyFill="1" applyBorder="1"/>
    <xf numFmtId="166" fontId="6" fillId="7" borderId="0" xfId="1" applyNumberFormat="1" applyFont="1" applyFill="1" applyAlignment="1">
      <alignment horizontal="right" vertical="center" wrapText="1" readingOrder="1"/>
    </xf>
    <xf numFmtId="166" fontId="2" fillId="7" borderId="0" xfId="1" applyNumberFormat="1" applyFont="1" applyFill="1" applyAlignment="1">
      <alignment horizontal="right" vertical="center" wrapText="1" readingOrder="1"/>
    </xf>
    <xf numFmtId="0" fontId="6" fillId="0" borderId="0" xfId="1" applyFont="1" applyFill="1" applyAlignment="1">
      <alignment horizontal="left" vertical="center" wrapText="1" readingOrder="1"/>
    </xf>
    <xf numFmtId="0" fontId="6" fillId="0" borderId="0" xfId="1" applyFont="1" applyFill="1" applyAlignment="1">
      <alignment vertical="center" wrapText="1" readingOrder="1"/>
    </xf>
    <xf numFmtId="0" fontId="2" fillId="0" borderId="0" xfId="1" applyFont="1" applyFill="1" applyAlignment="1">
      <alignment horizontal="left" vertical="center" wrapText="1" readingOrder="1"/>
    </xf>
    <xf numFmtId="0" fontId="2" fillId="0" borderId="0" xfId="1" applyFont="1" applyFill="1" applyAlignment="1">
      <alignment vertical="center" wrapText="1" readingOrder="1"/>
    </xf>
    <xf numFmtId="166" fontId="2" fillId="0" borderId="0" xfId="1" applyNumberFormat="1" applyFont="1" applyFill="1" applyAlignment="1">
      <alignment horizontal="right" vertical="center" wrapText="1" readingOrder="1"/>
    </xf>
    <xf numFmtId="0" fontId="1" fillId="0" borderId="0" xfId="0" applyFont="1" applyFill="1" applyBorder="1"/>
    <xf numFmtId="166" fontId="6" fillId="7" borderId="0" xfId="1" applyNumberFormat="1" applyFont="1" applyFill="1" applyAlignment="1">
      <alignment horizontal="right" vertical="center" wrapText="1" readingOrder="1"/>
    </xf>
    <xf numFmtId="166" fontId="2" fillId="7" borderId="0" xfId="1" applyNumberFormat="1" applyFont="1" applyFill="1" applyAlignment="1">
      <alignment horizontal="right" vertical="center" wrapText="1" readingOrder="1"/>
    </xf>
    <xf numFmtId="0" fontId="16" fillId="0" borderId="0" xfId="0" applyFont="1" applyFill="1" applyBorder="1"/>
    <xf numFmtId="0" fontId="8" fillId="0" borderId="0" xfId="2" applyFill="1" applyBorder="1"/>
    <xf numFmtId="0" fontId="1" fillId="0" borderId="0" xfId="0" applyFont="1" applyFill="1" applyBorder="1"/>
    <xf numFmtId="166" fontId="6" fillId="5" borderId="0" xfId="1" applyNumberFormat="1" applyFont="1" applyFill="1" applyAlignment="1">
      <alignment horizontal="right" vertical="center" wrapText="1" readingOrder="1"/>
    </xf>
    <xf numFmtId="166" fontId="6" fillId="6" borderId="0" xfId="1" applyNumberFormat="1" applyFont="1" applyFill="1" applyAlignment="1">
      <alignment horizontal="right" vertical="center" wrapText="1" readingOrder="1"/>
    </xf>
    <xf numFmtId="166" fontId="6" fillId="7" borderId="0" xfId="1" applyNumberFormat="1" applyFont="1" applyFill="1" applyAlignment="1">
      <alignment horizontal="right" vertical="center" wrapText="1" readingOrder="1"/>
    </xf>
    <xf numFmtId="166" fontId="2" fillId="7" borderId="0" xfId="1" applyNumberFormat="1" applyFont="1" applyFill="1" applyAlignment="1">
      <alignment horizontal="right" vertical="center" wrapText="1" readingOrder="1"/>
    </xf>
    <xf numFmtId="4" fontId="11" fillId="7" borderId="0" xfId="1" applyNumberFormat="1" applyFont="1" applyFill="1" applyAlignment="1">
      <alignment horizontal="right" vertical="center" wrapText="1" readingOrder="1"/>
    </xf>
    <xf numFmtId="4" fontId="10" fillId="0" borderId="0" xfId="0" applyNumberFormat="1" applyFont="1" applyFill="1" applyBorder="1"/>
    <xf numFmtId="0" fontId="2" fillId="0" borderId="0" xfId="1" applyFont="1" applyAlignment="1">
      <alignment vertical="top" wrapText="1" readingOrder="1"/>
    </xf>
    <xf numFmtId="0" fontId="1" fillId="0" borderId="0" xfId="0" applyFont="1" applyFill="1" applyBorder="1"/>
    <xf numFmtId="164" fontId="2" fillId="0" borderId="0" xfId="1" applyNumberFormat="1" applyFont="1" applyAlignment="1">
      <alignment horizontal="left" vertical="top" wrapText="1" readingOrder="1"/>
    </xf>
    <xf numFmtId="165" fontId="2" fillId="0" borderId="0" xfId="1" applyNumberFormat="1" applyFont="1" applyAlignment="1">
      <alignment horizontal="left" vertical="top" wrapText="1" readingOrder="1"/>
    </xf>
    <xf numFmtId="0" fontId="3" fillId="0" borderId="0" xfId="1" applyFont="1" applyAlignment="1">
      <alignment horizontal="center" vertical="top" wrapText="1" readingOrder="1"/>
    </xf>
    <xf numFmtId="0" fontId="4" fillId="0" borderId="0" xfId="1" applyFont="1" applyAlignment="1">
      <alignment horizontal="center" vertical="top" wrapText="1" readingOrder="1"/>
    </xf>
    <xf numFmtId="0" fontId="2" fillId="0" borderId="1" xfId="1" applyFont="1" applyBorder="1" applyAlignment="1">
      <alignment horizontal="right" vertical="center" wrapText="1" readingOrder="1"/>
    </xf>
    <xf numFmtId="0" fontId="1" fillId="0" borderId="1" xfId="1" applyFont="1" applyBorder="1" applyAlignment="1">
      <alignment vertical="top" wrapText="1"/>
    </xf>
    <xf numFmtId="166" fontId="5" fillId="2" borderId="0" xfId="1" applyNumberFormat="1" applyFont="1" applyFill="1" applyAlignment="1">
      <alignment horizontal="right" vertical="center" wrapText="1" readingOrder="1"/>
    </xf>
    <xf numFmtId="166" fontId="5" fillId="3" borderId="0" xfId="1" applyNumberFormat="1" applyFont="1" applyFill="1" applyAlignment="1">
      <alignment horizontal="right" vertical="center" wrapText="1" readingOrder="1"/>
    </xf>
    <xf numFmtId="166" fontId="5" fillId="4" borderId="0" xfId="1" applyNumberFormat="1" applyFont="1" applyFill="1" applyAlignment="1">
      <alignment horizontal="right" vertical="center" wrapText="1" readingOrder="1"/>
    </xf>
    <xf numFmtId="166" fontId="6" fillId="5" borderId="0" xfId="1" applyNumberFormat="1" applyFont="1" applyFill="1" applyAlignment="1">
      <alignment horizontal="right" vertical="center" wrapText="1" readingOrder="1"/>
    </xf>
    <xf numFmtId="166" fontId="6" fillId="6" borderId="0" xfId="1" applyNumberFormat="1" applyFont="1" applyFill="1" applyAlignment="1">
      <alignment horizontal="right" vertical="center" wrapText="1" readingOrder="1"/>
    </xf>
    <xf numFmtId="166" fontId="6" fillId="7" borderId="0" xfId="1" applyNumberFormat="1" applyFont="1" applyFill="1" applyAlignment="1">
      <alignment horizontal="right" vertical="center" wrapText="1" readingOrder="1"/>
    </xf>
    <xf numFmtId="166" fontId="2" fillId="7" borderId="0" xfId="1" applyNumberFormat="1" applyFont="1" applyFill="1" applyAlignment="1">
      <alignment horizontal="right" vertical="center" wrapText="1" readingOrder="1"/>
    </xf>
    <xf numFmtId="4" fontId="11" fillId="7" borderId="0" xfId="1" applyNumberFormat="1" applyFont="1" applyFill="1" applyAlignment="1">
      <alignment horizontal="right" vertical="center" wrapText="1" readingOrder="1"/>
    </xf>
    <xf numFmtId="4" fontId="10" fillId="0" borderId="0" xfId="0" applyNumberFormat="1" applyFont="1" applyFill="1" applyBorder="1"/>
    <xf numFmtId="4" fontId="9" fillId="6" borderId="0" xfId="1" applyNumberFormat="1" applyFont="1" applyFill="1" applyAlignment="1">
      <alignment horizontal="right" vertical="center" wrapText="1" readingOrder="1"/>
    </xf>
    <xf numFmtId="4" fontId="9" fillId="5" borderId="0" xfId="1" applyNumberFormat="1" applyFont="1" applyFill="1" applyAlignment="1">
      <alignment horizontal="right" vertical="center" wrapText="1" readingOrder="1"/>
    </xf>
  </cellXfs>
  <cellStyles count="3">
    <cellStyle name="Dobro" xfId="2" builtinId="26"/>
    <cellStyle name="Normal" xfId="1"/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FFF"/>
      <rgbColor rgb="00000080"/>
      <rgbColor rgb="000000CE"/>
      <rgbColor rgb="00FEDE01"/>
      <rgbColor rgb="00A3C9B9"/>
      <rgbColor rgb="003535FF"/>
      <rgbColor rgb="009CA9FE"/>
      <rgbColor rgb="00C1C1FF"/>
      <rgbColor rgb="00E1E1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showGridLines="0" topLeftCell="A44" workbookViewId="0">
      <selection activeCell="Q61" sqref="Q61"/>
    </sheetView>
  </sheetViews>
  <sheetFormatPr defaultRowHeight="15" x14ac:dyDescent="0.25"/>
  <cols>
    <col min="1" max="1" width="13.42578125" customWidth="1"/>
    <col min="2" max="2" width="14.85546875" customWidth="1"/>
    <col min="3" max="3" width="63.42578125" customWidth="1"/>
    <col min="4" max="4" width="14.85546875" customWidth="1"/>
    <col min="5" max="5" width="15" customWidth="1"/>
    <col min="6" max="6" width="1.140625" customWidth="1"/>
    <col min="7" max="7" width="10.28515625" customWidth="1"/>
    <col min="8" max="8" width="0.5703125" customWidth="1"/>
    <col min="9" max="9" width="1.42578125" customWidth="1"/>
    <col min="10" max="10" width="13.5703125" customWidth="1"/>
    <col min="11" max="11" width="15.5703125" customWidth="1"/>
    <col min="12" max="12" width="12.140625" style="40" customWidth="1"/>
    <col min="13" max="13" width="1.140625" style="40" customWidth="1"/>
    <col min="14" max="14" width="0" style="40" hidden="1" customWidth="1"/>
    <col min="15" max="15" width="6.7109375" style="40" customWidth="1"/>
  </cols>
  <sheetData>
    <row r="1" spans="1:17" x14ac:dyDescent="0.25">
      <c r="A1" s="84" t="s">
        <v>0</v>
      </c>
      <c r="B1" s="85"/>
      <c r="C1" s="85"/>
      <c r="D1" s="85"/>
      <c r="E1" s="85"/>
      <c r="F1" s="85"/>
      <c r="G1" s="1" t="s">
        <v>1</v>
      </c>
      <c r="I1" s="86">
        <v>44637.531753483803</v>
      </c>
      <c r="J1" s="85"/>
      <c r="K1" s="85"/>
      <c r="L1" s="85"/>
      <c r="M1" s="85"/>
    </row>
    <row r="2" spans="1:17" ht="1.35" customHeight="1" x14ac:dyDescent="0.25"/>
    <row r="3" spans="1:17" x14ac:dyDescent="0.25">
      <c r="A3" s="84" t="s">
        <v>2</v>
      </c>
      <c r="B3" s="85"/>
      <c r="C3" s="85"/>
      <c r="D3" s="85"/>
      <c r="E3" s="85"/>
      <c r="F3" s="85"/>
      <c r="G3" s="1" t="s">
        <v>3</v>
      </c>
      <c r="I3" s="87">
        <v>44637.531753483803</v>
      </c>
      <c r="J3" s="85"/>
      <c r="K3" s="85"/>
      <c r="L3" s="85"/>
      <c r="M3" s="85"/>
    </row>
    <row r="4" spans="1:17" ht="1.35" customHeight="1" x14ac:dyDescent="0.25"/>
    <row r="5" spans="1:17" ht="12.75" customHeight="1" x14ac:dyDescent="0.25">
      <c r="A5" s="84" t="s">
        <v>4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7" ht="1.35" customHeight="1" x14ac:dyDescent="0.25"/>
    <row r="7" spans="1:17" ht="12.75" customHeight="1" x14ac:dyDescent="0.25">
      <c r="A7" s="84" t="s">
        <v>5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</row>
    <row r="8" spans="1:17" ht="1.35" customHeight="1" x14ac:dyDescent="0.25"/>
    <row r="9" spans="1:17" ht="12.75" customHeight="1" x14ac:dyDescent="0.25">
      <c r="A9" s="84" t="s">
        <v>6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</row>
    <row r="10" spans="1:17" ht="8.4499999999999993" customHeight="1" x14ac:dyDescent="0.25"/>
    <row r="11" spans="1:17" ht="19.899999999999999" customHeight="1" x14ac:dyDescent="0.25">
      <c r="A11" s="88" t="s">
        <v>199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</row>
    <row r="12" spans="1:17" ht="1.5" customHeight="1" x14ac:dyDescent="0.25"/>
    <row r="13" spans="1:17" ht="19.899999999999999" customHeight="1" x14ac:dyDescent="0.25">
      <c r="A13" s="89" t="s">
        <v>200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</row>
    <row r="14" spans="1:17" ht="8.65" customHeight="1" x14ac:dyDescent="0.25"/>
    <row r="15" spans="1:17" ht="7.15" customHeight="1" x14ac:dyDescent="0.25">
      <c r="Q15" s="76"/>
    </row>
    <row r="16" spans="1:17" ht="30" x14ac:dyDescent="0.25">
      <c r="A16" s="2" t="s">
        <v>7</v>
      </c>
      <c r="B16" s="2" t="s">
        <v>8</v>
      </c>
      <c r="C16" s="2" t="s">
        <v>9</v>
      </c>
      <c r="D16" s="3" t="s">
        <v>10</v>
      </c>
      <c r="E16" s="3" t="s">
        <v>11</v>
      </c>
      <c r="F16" s="90" t="s">
        <v>12</v>
      </c>
      <c r="G16" s="91"/>
      <c r="H16" s="91"/>
      <c r="I16" s="91"/>
      <c r="J16" s="37" t="s">
        <v>201</v>
      </c>
      <c r="K16" s="54" t="s">
        <v>202</v>
      </c>
    </row>
    <row r="17" spans="1:11" x14ac:dyDescent="0.25">
      <c r="A17" s="4" t="s">
        <v>2</v>
      </c>
      <c r="B17" s="4" t="s">
        <v>2</v>
      </c>
      <c r="C17" s="5" t="s">
        <v>13</v>
      </c>
      <c r="D17" s="6">
        <v>9117019</v>
      </c>
      <c r="E17" s="6">
        <v>0</v>
      </c>
      <c r="F17" s="92">
        <v>9117019</v>
      </c>
      <c r="G17" s="85"/>
      <c r="H17" s="85"/>
      <c r="I17" s="85"/>
      <c r="J17" s="6"/>
      <c r="K17" s="6"/>
    </row>
    <row r="18" spans="1:11" x14ac:dyDescent="0.25">
      <c r="A18" s="7" t="s">
        <v>14</v>
      </c>
      <c r="B18" s="7" t="s">
        <v>15</v>
      </c>
      <c r="C18" s="8" t="s">
        <v>16</v>
      </c>
      <c r="D18" s="9">
        <v>9117019</v>
      </c>
      <c r="E18" s="9">
        <v>0</v>
      </c>
      <c r="F18" s="93">
        <v>9117019</v>
      </c>
      <c r="G18" s="85"/>
      <c r="H18" s="85"/>
      <c r="I18" s="85"/>
      <c r="J18" s="9"/>
      <c r="K18" s="9"/>
    </row>
    <row r="19" spans="1:11" x14ac:dyDescent="0.25">
      <c r="A19" s="10" t="s">
        <v>17</v>
      </c>
      <c r="B19" s="10" t="s">
        <v>18</v>
      </c>
      <c r="C19" s="11" t="s">
        <v>19</v>
      </c>
      <c r="D19" s="12">
        <v>9117019</v>
      </c>
      <c r="E19" s="12">
        <v>0</v>
      </c>
      <c r="F19" s="94">
        <v>9117019</v>
      </c>
      <c r="G19" s="85"/>
      <c r="H19" s="85"/>
      <c r="I19" s="85"/>
      <c r="J19" s="12"/>
      <c r="K19" s="12">
        <f>K20+K28+K36+K42+K46+K50+K56+K60</f>
        <v>9172619</v>
      </c>
    </row>
    <row r="20" spans="1:11" x14ac:dyDescent="0.25">
      <c r="A20" s="13" t="s">
        <v>20</v>
      </c>
      <c r="B20" s="13" t="s">
        <v>21</v>
      </c>
      <c r="C20" s="14" t="s">
        <v>22</v>
      </c>
      <c r="D20" s="15">
        <v>32565</v>
      </c>
      <c r="E20" s="15">
        <v>0</v>
      </c>
      <c r="F20" s="95">
        <v>32565</v>
      </c>
      <c r="G20" s="85"/>
      <c r="H20" s="85"/>
      <c r="I20" s="85"/>
      <c r="J20" s="15"/>
      <c r="K20" s="15">
        <f>K24+K26+K22</f>
        <v>38065</v>
      </c>
    </row>
    <row r="21" spans="1:11" x14ac:dyDescent="0.25">
      <c r="A21" s="16" t="s">
        <v>23</v>
      </c>
      <c r="B21" s="16" t="s">
        <v>24</v>
      </c>
      <c r="C21" s="17" t="s">
        <v>25</v>
      </c>
      <c r="D21" s="18">
        <v>32565</v>
      </c>
      <c r="E21" s="18">
        <v>0</v>
      </c>
      <c r="F21" s="96">
        <v>32565</v>
      </c>
      <c r="G21" s="85"/>
      <c r="H21" s="85"/>
      <c r="I21" s="85"/>
      <c r="J21" s="41"/>
      <c r="K21" s="41"/>
    </row>
    <row r="22" spans="1:11" s="64" customFormat="1" x14ac:dyDescent="0.25">
      <c r="A22" s="67"/>
      <c r="B22" s="67">
        <v>641</v>
      </c>
      <c r="C22" s="68" t="s">
        <v>220</v>
      </c>
      <c r="D22" s="53">
        <v>0</v>
      </c>
      <c r="E22" s="53">
        <v>0</v>
      </c>
      <c r="F22" s="53"/>
      <c r="G22" s="53">
        <v>0</v>
      </c>
      <c r="J22" s="53"/>
      <c r="K22" s="53">
        <v>500</v>
      </c>
    </row>
    <row r="23" spans="1:11" s="64" customFormat="1" x14ac:dyDescent="0.25">
      <c r="A23" s="69"/>
      <c r="B23" s="69">
        <v>641</v>
      </c>
      <c r="C23" s="70" t="s">
        <v>220</v>
      </c>
      <c r="D23" s="71">
        <v>0</v>
      </c>
      <c r="E23" s="71">
        <v>0</v>
      </c>
      <c r="F23" s="71"/>
      <c r="G23" s="71">
        <v>0</v>
      </c>
      <c r="J23" s="71">
        <v>500</v>
      </c>
      <c r="K23" s="71">
        <v>500</v>
      </c>
    </row>
    <row r="24" spans="1:11" x14ac:dyDescent="0.25">
      <c r="A24" s="19" t="s">
        <v>2</v>
      </c>
      <c r="B24" s="19" t="s">
        <v>26</v>
      </c>
      <c r="C24" s="20" t="s">
        <v>27</v>
      </c>
      <c r="D24" s="21">
        <v>30210</v>
      </c>
      <c r="E24" s="21">
        <v>0</v>
      </c>
      <c r="F24" s="97">
        <v>30210</v>
      </c>
      <c r="G24" s="85"/>
      <c r="H24" s="85"/>
      <c r="I24" s="85"/>
      <c r="J24" s="21"/>
      <c r="K24" s="53">
        <f t="shared" ref="K24:K66" si="0">F24</f>
        <v>30210</v>
      </c>
    </row>
    <row r="25" spans="1:11" x14ac:dyDescent="0.25">
      <c r="A25" s="22" t="s">
        <v>28</v>
      </c>
      <c r="B25" s="22" t="s">
        <v>26</v>
      </c>
      <c r="C25" s="23" t="s">
        <v>27</v>
      </c>
      <c r="D25" s="24">
        <v>30210</v>
      </c>
      <c r="E25" s="24">
        <v>0</v>
      </c>
      <c r="F25" s="98">
        <v>30210</v>
      </c>
      <c r="G25" s="85"/>
      <c r="H25" s="85"/>
      <c r="I25" s="85"/>
      <c r="J25" s="24"/>
      <c r="K25" s="53">
        <f t="shared" si="0"/>
        <v>30210</v>
      </c>
    </row>
    <row r="26" spans="1:11" x14ac:dyDescent="0.25">
      <c r="A26" s="19" t="s">
        <v>2</v>
      </c>
      <c r="B26" s="19" t="s">
        <v>29</v>
      </c>
      <c r="C26" s="20" t="s">
        <v>30</v>
      </c>
      <c r="D26" s="21">
        <v>2355</v>
      </c>
      <c r="E26" s="21">
        <v>0</v>
      </c>
      <c r="F26" s="97">
        <v>2355</v>
      </c>
      <c r="G26" s="85"/>
      <c r="H26" s="85"/>
      <c r="I26" s="85"/>
      <c r="J26" s="21"/>
      <c r="K26" s="53">
        <v>7355</v>
      </c>
    </row>
    <row r="27" spans="1:11" x14ac:dyDescent="0.25">
      <c r="A27" s="22" t="s">
        <v>31</v>
      </c>
      <c r="B27" s="22" t="s">
        <v>32</v>
      </c>
      <c r="C27" s="23" t="s">
        <v>33</v>
      </c>
      <c r="D27" s="24">
        <v>2355</v>
      </c>
      <c r="E27" s="24">
        <v>0</v>
      </c>
      <c r="F27" s="98">
        <v>2355</v>
      </c>
      <c r="G27" s="85"/>
      <c r="H27" s="85"/>
      <c r="I27" s="85"/>
      <c r="J27" s="24">
        <v>5000</v>
      </c>
      <c r="K27" s="71">
        <f>F27+J27</f>
        <v>7355</v>
      </c>
    </row>
    <row r="28" spans="1:11" x14ac:dyDescent="0.25">
      <c r="A28" s="13" t="s">
        <v>20</v>
      </c>
      <c r="B28" s="13" t="s">
        <v>34</v>
      </c>
      <c r="C28" s="14" t="s">
        <v>35</v>
      </c>
      <c r="D28" s="15">
        <v>785000</v>
      </c>
      <c r="E28" s="15">
        <v>0</v>
      </c>
      <c r="F28" s="95">
        <v>785000</v>
      </c>
      <c r="G28" s="85"/>
      <c r="H28" s="85"/>
      <c r="I28" s="85"/>
      <c r="J28" s="15"/>
      <c r="K28" s="39">
        <f>K32+K34</f>
        <v>795100</v>
      </c>
    </row>
    <row r="29" spans="1:11" x14ac:dyDescent="0.25">
      <c r="A29" s="16" t="s">
        <v>23</v>
      </c>
      <c r="B29" s="16" t="s">
        <v>24</v>
      </c>
      <c r="C29" s="17" t="s">
        <v>25</v>
      </c>
      <c r="D29" s="18">
        <v>785000</v>
      </c>
      <c r="E29" s="18">
        <v>0</v>
      </c>
      <c r="F29" s="96">
        <v>785000</v>
      </c>
      <c r="G29" s="85"/>
      <c r="H29" s="85"/>
      <c r="I29" s="85"/>
      <c r="J29" s="18"/>
      <c r="K29" s="41"/>
    </row>
    <row r="30" spans="1:11" s="64" customFormat="1" x14ac:dyDescent="0.25">
      <c r="A30" s="19" t="s">
        <v>2</v>
      </c>
      <c r="B30" s="19" t="s">
        <v>36</v>
      </c>
      <c r="C30" s="20" t="s">
        <v>37</v>
      </c>
      <c r="D30" s="65">
        <v>0</v>
      </c>
      <c r="E30" s="65">
        <v>0</v>
      </c>
      <c r="F30" s="97">
        <v>0</v>
      </c>
      <c r="G30" s="85"/>
      <c r="H30" s="85"/>
      <c r="I30" s="85"/>
      <c r="J30" s="65">
        <v>0</v>
      </c>
      <c r="K30" s="53">
        <f>F30+J30</f>
        <v>0</v>
      </c>
    </row>
    <row r="31" spans="1:11" s="64" customFormat="1" x14ac:dyDescent="0.25">
      <c r="A31" s="69"/>
      <c r="B31" s="22" t="s">
        <v>36</v>
      </c>
      <c r="C31" s="23" t="s">
        <v>221</v>
      </c>
      <c r="D31" s="66">
        <v>0</v>
      </c>
      <c r="E31" s="66">
        <v>0</v>
      </c>
      <c r="F31" s="98">
        <v>0</v>
      </c>
      <c r="G31" s="85"/>
      <c r="H31" s="85"/>
      <c r="I31" s="85"/>
      <c r="J31" s="66">
        <v>0</v>
      </c>
      <c r="K31" s="53">
        <f>F31+J31</f>
        <v>0</v>
      </c>
    </row>
    <row r="32" spans="1:11" x14ac:dyDescent="0.25">
      <c r="A32" s="19" t="s">
        <v>2</v>
      </c>
      <c r="B32" s="19" t="s">
        <v>36</v>
      </c>
      <c r="C32" s="20" t="s">
        <v>37</v>
      </c>
      <c r="D32" s="21">
        <v>785000</v>
      </c>
      <c r="E32" s="21">
        <v>0</v>
      </c>
      <c r="F32" s="97">
        <v>785000</v>
      </c>
      <c r="G32" s="85"/>
      <c r="H32" s="85"/>
      <c r="I32" s="85"/>
      <c r="J32" s="21">
        <v>100</v>
      </c>
      <c r="K32" s="53">
        <f>F32+J32</f>
        <v>785100</v>
      </c>
    </row>
    <row r="33" spans="1:11" x14ac:dyDescent="0.25">
      <c r="A33" s="22" t="s">
        <v>38</v>
      </c>
      <c r="B33" s="22" t="s">
        <v>36</v>
      </c>
      <c r="C33" s="23" t="s">
        <v>213</v>
      </c>
      <c r="D33" s="24">
        <v>785000</v>
      </c>
      <c r="E33" s="24">
        <v>0</v>
      </c>
      <c r="F33" s="98">
        <v>785000</v>
      </c>
      <c r="G33" s="85"/>
      <c r="H33" s="85"/>
      <c r="I33" s="85"/>
      <c r="J33" s="24">
        <v>100</v>
      </c>
      <c r="K33" s="53">
        <f>F33+J33</f>
        <v>785100</v>
      </c>
    </row>
    <row r="34" spans="1:11" s="40" customFormat="1" x14ac:dyDescent="0.25">
      <c r="A34" s="19" t="s">
        <v>2</v>
      </c>
      <c r="B34" s="19" t="s">
        <v>29</v>
      </c>
      <c r="C34" s="20" t="s">
        <v>30</v>
      </c>
      <c r="D34" s="42">
        <v>0</v>
      </c>
      <c r="E34" s="42">
        <v>0</v>
      </c>
      <c r="F34" s="97">
        <v>0</v>
      </c>
      <c r="G34" s="85"/>
      <c r="H34" s="85"/>
      <c r="I34" s="85"/>
      <c r="J34" s="42"/>
      <c r="K34" s="53">
        <v>10000</v>
      </c>
    </row>
    <row r="35" spans="1:11" s="40" customFormat="1" x14ac:dyDescent="0.25">
      <c r="A35" s="69"/>
      <c r="B35" s="22" t="s">
        <v>32</v>
      </c>
      <c r="C35" s="23" t="s">
        <v>33</v>
      </c>
      <c r="D35" s="43">
        <v>0</v>
      </c>
      <c r="E35" s="43">
        <v>0</v>
      </c>
      <c r="F35" s="98">
        <v>0</v>
      </c>
      <c r="G35" s="85"/>
      <c r="H35" s="85"/>
      <c r="I35" s="85"/>
      <c r="J35" s="43">
        <v>10000</v>
      </c>
      <c r="K35" s="71">
        <v>10000</v>
      </c>
    </row>
    <row r="36" spans="1:11" x14ac:dyDescent="0.25">
      <c r="A36" s="13" t="s">
        <v>20</v>
      </c>
      <c r="B36" s="13" t="s">
        <v>39</v>
      </c>
      <c r="C36" s="14" t="s">
        <v>40</v>
      </c>
      <c r="D36" s="15">
        <v>7982000</v>
      </c>
      <c r="E36" s="15">
        <v>0</v>
      </c>
      <c r="F36" s="95">
        <v>7982000</v>
      </c>
      <c r="G36" s="85"/>
      <c r="H36" s="85"/>
      <c r="I36" s="85"/>
      <c r="J36" s="15"/>
      <c r="K36" s="39">
        <f>K38</f>
        <v>8012000</v>
      </c>
    </row>
    <row r="37" spans="1:11" x14ac:dyDescent="0.25">
      <c r="A37" s="16" t="s">
        <v>23</v>
      </c>
      <c r="B37" s="16" t="s">
        <v>24</v>
      </c>
      <c r="C37" s="17" t="s">
        <v>25</v>
      </c>
      <c r="D37" s="18">
        <v>7982000</v>
      </c>
      <c r="E37" s="18">
        <v>0</v>
      </c>
      <c r="F37" s="96">
        <v>7982000</v>
      </c>
      <c r="G37" s="85"/>
      <c r="H37" s="85"/>
      <c r="I37" s="85"/>
      <c r="J37" s="18"/>
      <c r="K37" s="41"/>
    </row>
    <row r="38" spans="1:11" x14ac:dyDescent="0.25">
      <c r="A38" s="19" t="s">
        <v>2</v>
      </c>
      <c r="B38" s="19" t="s">
        <v>41</v>
      </c>
      <c r="C38" s="20" t="s">
        <v>42</v>
      </c>
      <c r="D38" s="21">
        <v>7982000</v>
      </c>
      <c r="E38" s="21">
        <v>0</v>
      </c>
      <c r="F38" s="97">
        <v>7982000</v>
      </c>
      <c r="G38" s="85"/>
      <c r="H38" s="85"/>
      <c r="I38" s="85"/>
      <c r="J38" s="21"/>
      <c r="K38" s="53">
        <f>K39</f>
        <v>8012000</v>
      </c>
    </row>
    <row r="39" spans="1:11" x14ac:dyDescent="0.25">
      <c r="A39" s="22" t="s">
        <v>43</v>
      </c>
      <c r="B39" s="22" t="s">
        <v>41</v>
      </c>
      <c r="C39" s="23" t="s">
        <v>214</v>
      </c>
      <c r="D39" s="24">
        <v>7982000</v>
      </c>
      <c r="E39" s="24">
        <v>0</v>
      </c>
      <c r="F39" s="98">
        <v>7982000</v>
      </c>
      <c r="G39" s="85"/>
      <c r="H39" s="85"/>
      <c r="I39" s="85"/>
      <c r="J39" s="24">
        <v>30000</v>
      </c>
      <c r="K39" s="53">
        <f>F39+J39</f>
        <v>8012000</v>
      </c>
    </row>
    <row r="40" spans="1:11" s="40" customFormat="1" x14ac:dyDescent="0.25">
      <c r="A40" s="19" t="s">
        <v>2</v>
      </c>
      <c r="B40" s="19" t="s">
        <v>29</v>
      </c>
      <c r="C40" s="20" t="s">
        <v>30</v>
      </c>
      <c r="D40" s="42">
        <v>0</v>
      </c>
      <c r="E40" s="42">
        <v>0</v>
      </c>
      <c r="F40" s="97">
        <v>0</v>
      </c>
      <c r="G40" s="85"/>
      <c r="H40" s="85"/>
      <c r="I40" s="85"/>
      <c r="J40" s="42"/>
      <c r="K40" s="53">
        <f t="shared" si="0"/>
        <v>0</v>
      </c>
    </row>
    <row r="41" spans="1:11" s="40" customFormat="1" x14ac:dyDescent="0.25">
      <c r="A41" s="69"/>
      <c r="B41" s="22" t="s">
        <v>32</v>
      </c>
      <c r="C41" s="23" t="s">
        <v>33</v>
      </c>
      <c r="D41" s="43">
        <v>0</v>
      </c>
      <c r="E41" s="43">
        <v>0</v>
      </c>
      <c r="F41" s="98">
        <v>0</v>
      </c>
      <c r="G41" s="85"/>
      <c r="H41" s="85"/>
      <c r="I41" s="85"/>
      <c r="J41" s="43"/>
      <c r="K41" s="53">
        <f t="shared" si="0"/>
        <v>0</v>
      </c>
    </row>
    <row r="42" spans="1:11" x14ac:dyDescent="0.25">
      <c r="A42" s="13" t="s">
        <v>20</v>
      </c>
      <c r="B42" s="13" t="s">
        <v>44</v>
      </c>
      <c r="C42" s="14" t="s">
        <v>45</v>
      </c>
      <c r="D42" s="15">
        <v>32650</v>
      </c>
      <c r="E42" s="15">
        <v>0</v>
      </c>
      <c r="F42" s="95">
        <v>32650</v>
      </c>
      <c r="G42" s="85"/>
      <c r="H42" s="85"/>
      <c r="I42" s="85"/>
      <c r="J42" s="15"/>
      <c r="K42" s="39">
        <f t="shared" si="0"/>
        <v>32650</v>
      </c>
    </row>
    <row r="43" spans="1:11" x14ac:dyDescent="0.25">
      <c r="A43" s="16" t="s">
        <v>23</v>
      </c>
      <c r="B43" s="16" t="s">
        <v>24</v>
      </c>
      <c r="C43" s="17" t="s">
        <v>25</v>
      </c>
      <c r="D43" s="18">
        <v>32650</v>
      </c>
      <c r="E43" s="18">
        <v>0</v>
      </c>
      <c r="F43" s="96">
        <v>32650</v>
      </c>
      <c r="G43" s="85"/>
      <c r="H43" s="85"/>
      <c r="I43" s="85"/>
      <c r="J43" s="18"/>
      <c r="K43" s="41"/>
    </row>
    <row r="44" spans="1:11" x14ac:dyDescent="0.25">
      <c r="A44" s="19" t="s">
        <v>2</v>
      </c>
      <c r="B44" s="19" t="s">
        <v>41</v>
      </c>
      <c r="C44" s="20" t="s">
        <v>42</v>
      </c>
      <c r="D44" s="21">
        <v>32650</v>
      </c>
      <c r="E44" s="21">
        <v>0</v>
      </c>
      <c r="F44" s="97">
        <v>32650</v>
      </c>
      <c r="G44" s="85"/>
      <c r="H44" s="85"/>
      <c r="I44" s="85"/>
      <c r="J44" s="21"/>
      <c r="K44" s="53">
        <f t="shared" si="0"/>
        <v>32650</v>
      </c>
    </row>
    <row r="45" spans="1:11" x14ac:dyDescent="0.25">
      <c r="A45" s="22" t="s">
        <v>46</v>
      </c>
      <c r="B45" s="22" t="s">
        <v>41</v>
      </c>
      <c r="C45" s="23" t="s">
        <v>42</v>
      </c>
      <c r="D45" s="24">
        <v>32650</v>
      </c>
      <c r="E45" s="24">
        <v>0</v>
      </c>
      <c r="F45" s="98">
        <v>32650</v>
      </c>
      <c r="G45" s="85"/>
      <c r="H45" s="85"/>
      <c r="I45" s="85"/>
      <c r="J45" s="24"/>
      <c r="K45" s="53">
        <f t="shared" si="0"/>
        <v>32650</v>
      </c>
    </row>
    <row r="46" spans="1:11" x14ac:dyDescent="0.25">
      <c r="A46" s="13" t="s">
        <v>20</v>
      </c>
      <c r="B46" s="13" t="s">
        <v>47</v>
      </c>
      <c r="C46" s="14" t="s">
        <v>48</v>
      </c>
      <c r="D46" s="15">
        <v>90500</v>
      </c>
      <c r="E46" s="15">
        <v>0</v>
      </c>
      <c r="F46" s="95">
        <v>90500</v>
      </c>
      <c r="G46" s="85"/>
      <c r="H46" s="85"/>
      <c r="I46" s="85"/>
      <c r="J46" s="15"/>
      <c r="K46" s="39">
        <f t="shared" si="0"/>
        <v>90500</v>
      </c>
    </row>
    <row r="47" spans="1:11" x14ac:dyDescent="0.25">
      <c r="A47" s="16" t="s">
        <v>23</v>
      </c>
      <c r="B47" s="16" t="s">
        <v>24</v>
      </c>
      <c r="C47" s="17" t="s">
        <v>25</v>
      </c>
      <c r="D47" s="18">
        <v>90500</v>
      </c>
      <c r="E47" s="18">
        <v>0</v>
      </c>
      <c r="F47" s="96">
        <v>90500</v>
      </c>
      <c r="G47" s="85"/>
      <c r="H47" s="85"/>
      <c r="I47" s="85"/>
      <c r="J47" s="18"/>
      <c r="K47" s="41"/>
    </row>
    <row r="48" spans="1:11" x14ac:dyDescent="0.25">
      <c r="A48" s="19" t="s">
        <v>2</v>
      </c>
      <c r="B48" s="19" t="s">
        <v>41</v>
      </c>
      <c r="C48" s="20" t="s">
        <v>42</v>
      </c>
      <c r="D48" s="21">
        <v>90500</v>
      </c>
      <c r="E48" s="21">
        <v>0</v>
      </c>
      <c r="F48" s="97">
        <v>90500</v>
      </c>
      <c r="G48" s="85"/>
      <c r="H48" s="85"/>
      <c r="I48" s="85"/>
      <c r="J48" s="21"/>
      <c r="K48" s="53">
        <f t="shared" si="0"/>
        <v>90500</v>
      </c>
    </row>
    <row r="49" spans="1:11" ht="22.5" x14ac:dyDescent="0.25">
      <c r="A49" s="22" t="s">
        <v>49</v>
      </c>
      <c r="B49" s="22" t="s">
        <v>41</v>
      </c>
      <c r="C49" s="23" t="s">
        <v>215</v>
      </c>
      <c r="D49" s="24">
        <v>90500</v>
      </c>
      <c r="E49" s="24">
        <v>0</v>
      </c>
      <c r="F49" s="98">
        <v>90500</v>
      </c>
      <c r="G49" s="85"/>
      <c r="H49" s="85"/>
      <c r="I49" s="85"/>
      <c r="J49" s="24"/>
      <c r="K49" s="53">
        <f t="shared" si="0"/>
        <v>90500</v>
      </c>
    </row>
    <row r="50" spans="1:11" ht="17.25" customHeight="1" x14ac:dyDescent="0.25">
      <c r="A50" s="13" t="s">
        <v>20</v>
      </c>
      <c r="B50" s="13" t="s">
        <v>50</v>
      </c>
      <c r="C50" s="14" t="s">
        <v>51</v>
      </c>
      <c r="D50" s="15">
        <v>183304</v>
      </c>
      <c r="E50" s="15">
        <v>0</v>
      </c>
      <c r="F50" s="95">
        <v>183304</v>
      </c>
      <c r="G50" s="85"/>
      <c r="H50" s="85"/>
      <c r="I50" s="85"/>
      <c r="J50" s="15"/>
      <c r="K50" s="39">
        <f t="shared" si="0"/>
        <v>183304</v>
      </c>
    </row>
    <row r="51" spans="1:11" x14ac:dyDescent="0.25">
      <c r="A51" s="16" t="s">
        <v>23</v>
      </c>
      <c r="B51" s="16" t="s">
        <v>24</v>
      </c>
      <c r="C51" s="17" t="s">
        <v>25</v>
      </c>
      <c r="D51" s="18">
        <v>183304</v>
      </c>
      <c r="E51" s="18">
        <v>0</v>
      </c>
      <c r="F51" s="96">
        <v>183304</v>
      </c>
      <c r="G51" s="85"/>
      <c r="H51" s="85"/>
      <c r="I51" s="85"/>
      <c r="J51" s="18"/>
      <c r="K51" s="41"/>
    </row>
    <row r="52" spans="1:11" x14ac:dyDescent="0.25">
      <c r="A52" s="19" t="s">
        <v>2</v>
      </c>
      <c r="B52" s="19" t="s">
        <v>52</v>
      </c>
      <c r="C52" s="20" t="s">
        <v>53</v>
      </c>
      <c r="D52" s="21">
        <v>10000</v>
      </c>
      <c r="E52" s="21">
        <v>0</v>
      </c>
      <c r="F52" s="97">
        <v>10000</v>
      </c>
      <c r="G52" s="85"/>
      <c r="H52" s="85"/>
      <c r="I52" s="85"/>
      <c r="J52" s="21"/>
      <c r="K52" s="53">
        <f t="shared" si="0"/>
        <v>10000</v>
      </c>
    </row>
    <row r="53" spans="1:11" x14ac:dyDescent="0.25">
      <c r="A53" s="22" t="s">
        <v>54</v>
      </c>
      <c r="B53" s="22" t="s">
        <v>52</v>
      </c>
      <c r="C53" s="23" t="s">
        <v>55</v>
      </c>
      <c r="D53" s="24">
        <v>10000</v>
      </c>
      <c r="E53" s="24">
        <v>0</v>
      </c>
      <c r="F53" s="98">
        <v>10000</v>
      </c>
      <c r="G53" s="85"/>
      <c r="H53" s="85"/>
      <c r="I53" s="85"/>
      <c r="J53" s="24"/>
      <c r="K53" s="53">
        <f t="shared" si="0"/>
        <v>10000</v>
      </c>
    </row>
    <row r="54" spans="1:11" x14ac:dyDescent="0.25">
      <c r="A54" s="19" t="s">
        <v>2</v>
      </c>
      <c r="B54" s="19" t="s">
        <v>29</v>
      </c>
      <c r="C54" s="20" t="s">
        <v>30</v>
      </c>
      <c r="D54" s="21">
        <v>173304</v>
      </c>
      <c r="E54" s="21">
        <v>0</v>
      </c>
      <c r="F54" s="97">
        <v>173304</v>
      </c>
      <c r="G54" s="85"/>
      <c r="H54" s="85"/>
      <c r="I54" s="85"/>
      <c r="J54" s="21"/>
      <c r="K54" s="53">
        <f t="shared" si="0"/>
        <v>173304</v>
      </c>
    </row>
    <row r="55" spans="1:11" x14ac:dyDescent="0.25">
      <c r="A55" s="22" t="s">
        <v>56</v>
      </c>
      <c r="B55" s="22" t="s">
        <v>32</v>
      </c>
      <c r="C55" s="23" t="s">
        <v>33</v>
      </c>
      <c r="D55" s="24">
        <v>173304</v>
      </c>
      <c r="E55" s="24">
        <v>0</v>
      </c>
      <c r="F55" s="98">
        <v>173304</v>
      </c>
      <c r="G55" s="85"/>
      <c r="H55" s="85"/>
      <c r="I55" s="85"/>
      <c r="J55" s="24"/>
      <c r="K55" s="53">
        <f t="shared" si="0"/>
        <v>173304</v>
      </c>
    </row>
    <row r="56" spans="1:11" x14ac:dyDescent="0.25">
      <c r="A56" s="13" t="s">
        <v>20</v>
      </c>
      <c r="B56" s="13" t="s">
        <v>57</v>
      </c>
      <c r="C56" s="14" t="s">
        <v>58</v>
      </c>
      <c r="D56" s="15">
        <v>10000</v>
      </c>
      <c r="E56" s="15">
        <v>0</v>
      </c>
      <c r="F56" s="95">
        <v>10000</v>
      </c>
      <c r="G56" s="85"/>
      <c r="H56" s="85"/>
      <c r="I56" s="85"/>
      <c r="J56" s="15"/>
      <c r="K56" s="39">
        <f t="shared" si="0"/>
        <v>10000</v>
      </c>
    </row>
    <row r="57" spans="1:11" x14ac:dyDescent="0.25">
      <c r="A57" s="16" t="s">
        <v>23</v>
      </c>
      <c r="B57" s="16" t="s">
        <v>24</v>
      </c>
      <c r="C57" s="17" t="s">
        <v>25</v>
      </c>
      <c r="D57" s="18">
        <v>10000</v>
      </c>
      <c r="E57" s="18">
        <v>0</v>
      </c>
      <c r="F57" s="96">
        <v>10000</v>
      </c>
      <c r="G57" s="85"/>
      <c r="H57" s="85"/>
      <c r="I57" s="85"/>
      <c r="J57" s="18"/>
      <c r="K57" s="41"/>
    </row>
    <row r="58" spans="1:11" x14ac:dyDescent="0.25">
      <c r="A58" s="19" t="s">
        <v>2</v>
      </c>
      <c r="B58" s="19" t="s">
        <v>59</v>
      </c>
      <c r="C58" s="20" t="s">
        <v>60</v>
      </c>
      <c r="D58" s="21">
        <v>10000</v>
      </c>
      <c r="E58" s="21">
        <v>0</v>
      </c>
      <c r="F58" s="97">
        <v>10000</v>
      </c>
      <c r="G58" s="85"/>
      <c r="H58" s="85"/>
      <c r="I58" s="85"/>
      <c r="J58" s="21"/>
      <c r="K58" s="53">
        <f t="shared" si="0"/>
        <v>10000</v>
      </c>
    </row>
    <row r="59" spans="1:11" x14ac:dyDescent="0.25">
      <c r="A59" s="22" t="s">
        <v>61</v>
      </c>
      <c r="B59" s="22" t="s">
        <v>59</v>
      </c>
      <c r="C59" s="23" t="s">
        <v>62</v>
      </c>
      <c r="D59" s="24">
        <v>10000</v>
      </c>
      <c r="E59" s="24">
        <v>0</v>
      </c>
      <c r="F59" s="98">
        <v>10000</v>
      </c>
      <c r="G59" s="85"/>
      <c r="H59" s="85"/>
      <c r="I59" s="85"/>
      <c r="J59" s="24"/>
      <c r="K59" s="53">
        <f t="shared" si="0"/>
        <v>10000</v>
      </c>
    </row>
    <row r="60" spans="1:11" x14ac:dyDescent="0.25">
      <c r="A60" s="13" t="s">
        <v>20</v>
      </c>
      <c r="B60" s="13" t="s">
        <v>63</v>
      </c>
      <c r="C60" s="14" t="s">
        <v>64</v>
      </c>
      <c r="D60" s="15">
        <v>1000</v>
      </c>
      <c r="E60" s="15">
        <v>0</v>
      </c>
      <c r="F60" s="95">
        <v>1000</v>
      </c>
      <c r="G60" s="85"/>
      <c r="H60" s="85"/>
      <c r="I60" s="85"/>
      <c r="J60" s="15"/>
      <c r="K60" s="39">
        <v>11000</v>
      </c>
    </row>
    <row r="61" spans="1:11" x14ac:dyDescent="0.25">
      <c r="A61" s="16" t="s">
        <v>23</v>
      </c>
      <c r="B61" s="16" t="s">
        <v>24</v>
      </c>
      <c r="C61" s="17" t="s">
        <v>25</v>
      </c>
      <c r="D61" s="18">
        <v>1000</v>
      </c>
      <c r="E61" s="18">
        <v>0</v>
      </c>
      <c r="F61" s="96">
        <v>1000</v>
      </c>
      <c r="G61" s="85"/>
      <c r="H61" s="85"/>
      <c r="I61" s="85"/>
      <c r="J61" s="18"/>
      <c r="K61" s="41"/>
    </row>
    <row r="62" spans="1:11" s="61" customFormat="1" x14ac:dyDescent="0.25">
      <c r="A62" s="67"/>
      <c r="B62" s="67">
        <v>652</v>
      </c>
      <c r="C62" s="68" t="s">
        <v>37</v>
      </c>
      <c r="D62" s="53">
        <v>0</v>
      </c>
      <c r="E62" s="53"/>
      <c r="F62" s="53"/>
      <c r="G62" s="61">
        <v>0</v>
      </c>
      <c r="J62" s="53"/>
      <c r="K62" s="53">
        <v>10000</v>
      </c>
    </row>
    <row r="63" spans="1:11" s="61" customFormat="1" x14ac:dyDescent="0.25">
      <c r="A63" s="67"/>
      <c r="B63" s="69">
        <v>652</v>
      </c>
      <c r="C63" s="70" t="s">
        <v>216</v>
      </c>
      <c r="D63" s="71">
        <v>0</v>
      </c>
      <c r="E63" s="53"/>
      <c r="F63" s="53"/>
      <c r="G63" s="61">
        <v>0</v>
      </c>
      <c r="J63" s="53">
        <v>10000</v>
      </c>
      <c r="K63" s="71">
        <v>10000</v>
      </c>
    </row>
    <row r="64" spans="1:11" x14ac:dyDescent="0.25">
      <c r="A64" s="19" t="s">
        <v>2</v>
      </c>
      <c r="B64" s="19" t="s">
        <v>65</v>
      </c>
      <c r="C64" s="20" t="s">
        <v>66</v>
      </c>
      <c r="D64" s="21">
        <v>1000</v>
      </c>
      <c r="E64" s="21">
        <v>0</v>
      </c>
      <c r="F64" s="97">
        <v>1000</v>
      </c>
      <c r="G64" s="85"/>
      <c r="H64" s="85"/>
      <c r="I64" s="85"/>
      <c r="J64" s="21"/>
      <c r="K64" s="53">
        <f t="shared" si="0"/>
        <v>1000</v>
      </c>
    </row>
    <row r="65" spans="1:14" x14ac:dyDescent="0.25">
      <c r="A65" s="22" t="s">
        <v>67</v>
      </c>
      <c r="B65" s="22" t="s">
        <v>65</v>
      </c>
      <c r="C65" s="23" t="s">
        <v>66</v>
      </c>
      <c r="D65" s="24">
        <v>1000</v>
      </c>
      <c r="E65" s="24">
        <v>0</v>
      </c>
      <c r="F65" s="98">
        <v>1000</v>
      </c>
      <c r="G65" s="85"/>
      <c r="H65" s="85"/>
      <c r="I65" s="85"/>
      <c r="J65" s="24"/>
      <c r="K65" s="53">
        <f t="shared" si="0"/>
        <v>1000</v>
      </c>
    </row>
    <row r="66" spans="1:14" ht="0" hidden="1" customHeight="1" x14ac:dyDescent="0.25">
      <c r="K66" s="39">
        <f t="shared" si="0"/>
        <v>0</v>
      </c>
    </row>
    <row r="67" spans="1:14" s="58" customFormat="1" ht="0" hidden="1" customHeight="1" x14ac:dyDescent="0.25">
      <c r="K67" s="60"/>
    </row>
    <row r="68" spans="1:14" s="58" customFormat="1" ht="0" hidden="1" customHeight="1" x14ac:dyDescent="0.25">
      <c r="K68" s="60"/>
    </row>
    <row r="69" spans="1:14" s="58" customFormat="1" ht="0" hidden="1" customHeight="1" x14ac:dyDescent="0.25">
      <c r="K69" s="60"/>
    </row>
    <row r="70" spans="1:14" s="40" customFormat="1" ht="9.75" customHeight="1" x14ac:dyDescent="0.25">
      <c r="A70" s="13"/>
      <c r="B70" s="13"/>
      <c r="C70" s="14"/>
      <c r="D70" s="45"/>
      <c r="E70" s="45"/>
      <c r="F70" s="102"/>
      <c r="G70" s="100"/>
      <c r="H70" s="100"/>
      <c r="I70" s="100"/>
      <c r="J70" s="45"/>
      <c r="K70" s="45"/>
    </row>
    <row r="71" spans="1:14" s="58" customFormat="1" ht="17.25" customHeight="1" x14ac:dyDescent="0.25">
      <c r="A71" s="13" t="s">
        <v>20</v>
      </c>
      <c r="B71" s="13"/>
      <c r="C71" s="14" t="s">
        <v>203</v>
      </c>
      <c r="D71" s="59">
        <f>D72</f>
        <v>1251059</v>
      </c>
      <c r="E71" s="59"/>
      <c r="F71" s="102">
        <f>F72</f>
        <v>1251059</v>
      </c>
      <c r="G71" s="100"/>
      <c r="H71" s="100"/>
      <c r="I71" s="100"/>
      <c r="J71" s="59"/>
      <c r="K71" s="59">
        <f>K72</f>
        <v>1260751</v>
      </c>
    </row>
    <row r="72" spans="1:14" s="40" customFormat="1" x14ac:dyDescent="0.25">
      <c r="A72" s="16" t="s">
        <v>23</v>
      </c>
      <c r="B72" s="16" t="s">
        <v>24</v>
      </c>
      <c r="C72" s="17" t="s">
        <v>25</v>
      </c>
      <c r="D72" s="46">
        <f>D73+D74+D75+D76+D77+D78+D79+D80</f>
        <v>1251059</v>
      </c>
      <c r="E72" s="46">
        <v>0</v>
      </c>
      <c r="F72" s="101">
        <f>F73+F74+F75+F76+F77+F78+F79+G80</f>
        <v>1251059</v>
      </c>
      <c r="G72" s="100"/>
      <c r="H72" s="100"/>
      <c r="I72" s="100"/>
      <c r="J72" s="46"/>
      <c r="K72" s="41">
        <f>K73+K74+K75+K76+K77+K78+K79+K80</f>
        <v>1260751</v>
      </c>
      <c r="L72" s="48"/>
      <c r="M72" s="48"/>
      <c r="N72" s="48"/>
    </row>
    <row r="73" spans="1:14" s="40" customFormat="1" x14ac:dyDescent="0.25">
      <c r="A73" s="13" t="s">
        <v>77</v>
      </c>
      <c r="B73" s="19">
        <v>67</v>
      </c>
      <c r="C73" s="49" t="s">
        <v>211</v>
      </c>
      <c r="D73" s="47">
        <v>8000</v>
      </c>
      <c r="E73" s="47">
        <v>0</v>
      </c>
      <c r="F73" s="99">
        <f>D73</f>
        <v>8000</v>
      </c>
      <c r="G73" s="100"/>
      <c r="H73" s="100"/>
      <c r="I73" s="100"/>
      <c r="J73" s="47"/>
      <c r="K73" s="47">
        <f>F73</f>
        <v>8000</v>
      </c>
      <c r="L73" s="48"/>
      <c r="M73" s="48"/>
      <c r="N73" s="48"/>
    </row>
    <row r="74" spans="1:14" s="40" customFormat="1" x14ac:dyDescent="0.25">
      <c r="A74" s="13" t="s">
        <v>97</v>
      </c>
      <c r="B74" s="22">
        <v>67</v>
      </c>
      <c r="C74" s="49" t="s">
        <v>210</v>
      </c>
      <c r="D74" s="47">
        <v>640000</v>
      </c>
      <c r="E74" s="47">
        <v>0</v>
      </c>
      <c r="F74" s="99">
        <f t="shared" ref="F74:F79" si="1">D74</f>
        <v>640000</v>
      </c>
      <c r="G74" s="100"/>
      <c r="H74" s="100"/>
      <c r="I74" s="100"/>
      <c r="J74" s="47">
        <f>-21226+7750</f>
        <v>-13476</v>
      </c>
      <c r="K74" s="47">
        <f>F74+J74</f>
        <v>626524</v>
      </c>
      <c r="L74" s="48"/>
      <c r="M74" s="48"/>
      <c r="N74" s="48"/>
    </row>
    <row r="75" spans="1:14" s="40" customFormat="1" x14ac:dyDescent="0.25">
      <c r="A75" s="13" t="s">
        <v>205</v>
      </c>
      <c r="B75" s="19">
        <v>67</v>
      </c>
      <c r="C75" s="49" t="s">
        <v>206</v>
      </c>
      <c r="D75" s="47">
        <v>25550</v>
      </c>
      <c r="E75" s="47">
        <v>0</v>
      </c>
      <c r="F75" s="99">
        <f t="shared" si="1"/>
        <v>25550</v>
      </c>
      <c r="G75" s="100"/>
      <c r="H75" s="100"/>
      <c r="I75" s="100"/>
      <c r="J75" s="47">
        <f>2300+2998</f>
        <v>5298</v>
      </c>
      <c r="K75" s="47">
        <f>F75+J75</f>
        <v>30848</v>
      </c>
      <c r="L75" s="48"/>
      <c r="M75" s="48"/>
      <c r="N75" s="48"/>
    </row>
    <row r="76" spans="1:14" s="40" customFormat="1" x14ac:dyDescent="0.25">
      <c r="A76" s="13" t="s">
        <v>119</v>
      </c>
      <c r="B76" s="22">
        <v>67</v>
      </c>
      <c r="C76" s="23" t="s">
        <v>204</v>
      </c>
      <c r="D76" s="47">
        <v>166009</v>
      </c>
      <c r="E76" s="47">
        <v>0</v>
      </c>
      <c r="F76" s="99">
        <f t="shared" si="1"/>
        <v>166009</v>
      </c>
      <c r="G76" s="100"/>
      <c r="H76" s="100"/>
      <c r="I76" s="100"/>
      <c r="J76" s="47"/>
      <c r="K76" s="47">
        <f t="shared" ref="K76:K78" si="2">F76</f>
        <v>166009</v>
      </c>
      <c r="L76" s="48"/>
      <c r="M76" s="48"/>
      <c r="N76" s="48"/>
    </row>
    <row r="77" spans="1:14" x14ac:dyDescent="0.25">
      <c r="A77" s="13" t="s">
        <v>119</v>
      </c>
      <c r="B77" s="22">
        <v>67</v>
      </c>
      <c r="C77" s="50" t="s">
        <v>207</v>
      </c>
      <c r="D77" s="48">
        <v>225000</v>
      </c>
      <c r="E77" s="48">
        <v>0</v>
      </c>
      <c r="F77" s="99">
        <f t="shared" si="1"/>
        <v>225000</v>
      </c>
      <c r="G77" s="100"/>
      <c r="H77" s="100"/>
      <c r="I77" s="100"/>
      <c r="J77" s="48">
        <v>13000</v>
      </c>
      <c r="K77" s="47">
        <f>F77+J77</f>
        <v>238000</v>
      </c>
      <c r="L77" s="55"/>
      <c r="M77" s="55"/>
      <c r="N77" s="55"/>
    </row>
    <row r="78" spans="1:14" x14ac:dyDescent="0.25">
      <c r="A78" s="13" t="s">
        <v>119</v>
      </c>
      <c r="B78" s="22">
        <v>67</v>
      </c>
      <c r="C78" s="50" t="s">
        <v>208</v>
      </c>
      <c r="D78" s="48">
        <v>26500</v>
      </c>
      <c r="E78" s="48">
        <v>0</v>
      </c>
      <c r="F78" s="99">
        <f t="shared" si="1"/>
        <v>26500</v>
      </c>
      <c r="G78" s="100"/>
      <c r="H78" s="100"/>
      <c r="I78" s="100"/>
      <c r="J78" s="48"/>
      <c r="K78" s="47">
        <f t="shared" si="2"/>
        <v>26500</v>
      </c>
      <c r="L78" s="48"/>
      <c r="M78" s="48"/>
      <c r="N78" s="48"/>
    </row>
    <row r="79" spans="1:14" x14ac:dyDescent="0.25">
      <c r="A79" s="51" t="s">
        <v>159</v>
      </c>
      <c r="B79" s="22">
        <v>67</v>
      </c>
      <c r="C79" s="49" t="s">
        <v>209</v>
      </c>
      <c r="D79" s="47">
        <v>0</v>
      </c>
      <c r="E79" s="47">
        <v>0</v>
      </c>
      <c r="F79" s="99">
        <f t="shared" si="1"/>
        <v>0</v>
      </c>
      <c r="G79" s="100"/>
      <c r="H79" s="100"/>
      <c r="I79" s="100"/>
      <c r="J79" s="48">
        <f>3621+1249</f>
        <v>4870</v>
      </c>
      <c r="K79" s="47">
        <f>F79+J79</f>
        <v>4870</v>
      </c>
      <c r="L79" s="48"/>
      <c r="M79" s="48"/>
      <c r="N79" s="48"/>
    </row>
    <row r="80" spans="1:14" s="77" customFormat="1" x14ac:dyDescent="0.25">
      <c r="A80" s="51"/>
      <c r="B80" s="22"/>
      <c r="C80" s="23" t="s">
        <v>232</v>
      </c>
      <c r="D80" s="82">
        <v>160000</v>
      </c>
      <c r="E80" s="82">
        <v>0</v>
      </c>
      <c r="F80" s="82"/>
      <c r="G80" s="83">
        <v>160000</v>
      </c>
      <c r="H80" s="83"/>
      <c r="I80" s="83"/>
      <c r="J80" s="83"/>
      <c r="K80" s="82">
        <v>160000</v>
      </c>
      <c r="L80" s="83"/>
      <c r="M80" s="83"/>
      <c r="N80" s="83"/>
    </row>
    <row r="81" spans="1:14" s="58" customFormat="1" ht="9" customHeight="1" x14ac:dyDescent="0.25">
      <c r="A81" s="13"/>
      <c r="B81" s="13"/>
      <c r="C81" s="14"/>
      <c r="D81" s="59"/>
      <c r="E81" s="59"/>
      <c r="F81" s="102"/>
      <c r="G81" s="100"/>
      <c r="H81" s="100"/>
      <c r="I81" s="100"/>
      <c r="J81" s="59"/>
      <c r="K81" s="59"/>
    </row>
    <row r="82" spans="1:14" s="40" customFormat="1" ht="24.75" customHeight="1" x14ac:dyDescent="0.25">
      <c r="A82" s="16"/>
      <c r="B82" s="16"/>
      <c r="C82" s="52" t="s">
        <v>212</v>
      </c>
      <c r="D82" s="46">
        <f>D72+D17</f>
        <v>10368078</v>
      </c>
      <c r="E82" s="46">
        <v>0</v>
      </c>
      <c r="F82" s="101">
        <f>F72+F17</f>
        <v>10368078</v>
      </c>
      <c r="G82" s="100"/>
      <c r="H82" s="100"/>
      <c r="I82" s="100"/>
      <c r="J82" s="46"/>
      <c r="K82" s="41">
        <f>K72+K19</f>
        <v>10433370</v>
      </c>
      <c r="L82" s="48"/>
      <c r="M82" s="48"/>
      <c r="N82" s="48"/>
    </row>
    <row r="83" spans="1:14" x14ac:dyDescent="0.25">
      <c r="D83" s="44"/>
      <c r="E83" s="44"/>
      <c r="F83" s="44"/>
      <c r="G83" s="44"/>
      <c r="H83" s="44"/>
      <c r="I83" s="44"/>
      <c r="J83" s="44"/>
      <c r="K83" s="44"/>
    </row>
    <row r="84" spans="1:14" x14ac:dyDescent="0.25">
      <c r="D84" s="44"/>
      <c r="E84" s="44"/>
      <c r="F84" s="44"/>
      <c r="G84" s="44"/>
      <c r="H84" s="44"/>
      <c r="I84" s="44"/>
      <c r="J84" s="44"/>
      <c r="K84" s="44"/>
    </row>
  </sheetData>
  <mergeCells count="67">
    <mergeCell ref="F60:I60"/>
    <mergeCell ref="F61:I61"/>
    <mergeCell ref="F64:I64"/>
    <mergeCell ref="F65:I65"/>
    <mergeCell ref="F55:I55"/>
    <mergeCell ref="F56:I56"/>
    <mergeCell ref="F57:I57"/>
    <mergeCell ref="F58:I58"/>
    <mergeCell ref="F59:I59"/>
    <mergeCell ref="F79:I79"/>
    <mergeCell ref="F77:I77"/>
    <mergeCell ref="F78:I78"/>
    <mergeCell ref="F82:I82"/>
    <mergeCell ref="F70:I70"/>
    <mergeCell ref="F72:I72"/>
    <mergeCell ref="F73:I73"/>
    <mergeCell ref="F74:I74"/>
    <mergeCell ref="F75:I75"/>
    <mergeCell ref="F76:I76"/>
    <mergeCell ref="F71:I71"/>
    <mergeCell ref="F81:I81"/>
    <mergeCell ref="F52:I52"/>
    <mergeCell ref="F53:I53"/>
    <mergeCell ref="F54:I54"/>
    <mergeCell ref="F45:I45"/>
    <mergeCell ref="F46:I46"/>
    <mergeCell ref="F47:I47"/>
    <mergeCell ref="F48:I48"/>
    <mergeCell ref="F49:I49"/>
    <mergeCell ref="F50:I50"/>
    <mergeCell ref="F51:I51"/>
    <mergeCell ref="F38:I38"/>
    <mergeCell ref="F39:I39"/>
    <mergeCell ref="F42:I42"/>
    <mergeCell ref="F43:I43"/>
    <mergeCell ref="F44:I44"/>
    <mergeCell ref="F40:I40"/>
    <mergeCell ref="F41:I41"/>
    <mergeCell ref="F29:I29"/>
    <mergeCell ref="F32:I32"/>
    <mergeCell ref="F33:I33"/>
    <mergeCell ref="F36:I36"/>
    <mergeCell ref="F37:I37"/>
    <mergeCell ref="F34:I34"/>
    <mergeCell ref="F35:I35"/>
    <mergeCell ref="F30:I30"/>
    <mergeCell ref="F31:I31"/>
    <mergeCell ref="F24:I24"/>
    <mergeCell ref="F25:I25"/>
    <mergeCell ref="F26:I26"/>
    <mergeCell ref="F27:I27"/>
    <mergeCell ref="F28:I28"/>
    <mergeCell ref="F17:I17"/>
    <mergeCell ref="F18:I18"/>
    <mergeCell ref="F19:I19"/>
    <mergeCell ref="F20:I20"/>
    <mergeCell ref="F21:I21"/>
    <mergeCell ref="A7:M7"/>
    <mergeCell ref="A9:M9"/>
    <mergeCell ref="A11:M11"/>
    <mergeCell ref="A13:M13"/>
    <mergeCell ref="F16:I16"/>
    <mergeCell ref="A1:F1"/>
    <mergeCell ref="I1:M1"/>
    <mergeCell ref="A3:F3"/>
    <mergeCell ref="I3:M3"/>
    <mergeCell ref="A5:M5"/>
  </mergeCells>
  <pageMargins left="0.15748031496062992" right="0.19685039370078741" top="0.15748031496062992" bottom="0.39" header="0.55000000000000004" footer="0.19"/>
  <pageSetup paperSize="9" scale="85" orientation="landscape" horizontalDpi="300" verticalDpi="300" r:id="rId1"/>
  <headerFooter alignWithMargins="0">
    <oddFooter>&amp;L&amp;"Arial,Regular"&amp;8 LC147RP-IRSP &amp;C&amp;"Arial,Regular"&amp;8Stranica &amp;P od &amp;N &amp;R&amp;"Arial,Regular"&amp;8 *Obrada LC*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4"/>
  <sheetViews>
    <sheetView showGridLines="0" tabSelected="1" workbookViewId="0">
      <selection activeCell="G17" sqref="G17"/>
    </sheetView>
  </sheetViews>
  <sheetFormatPr defaultRowHeight="15" x14ac:dyDescent="0.25"/>
  <cols>
    <col min="1" max="1" width="13.42578125" customWidth="1"/>
    <col min="2" max="2" width="14.85546875" customWidth="1"/>
    <col min="3" max="3" width="63.42578125" customWidth="1"/>
    <col min="4" max="4" width="14.85546875" customWidth="1"/>
    <col min="5" max="5" width="15" customWidth="1"/>
    <col min="6" max="6" width="13.42578125" customWidth="1"/>
    <col min="7" max="7" width="19.42578125" customWidth="1"/>
    <col min="8" max="8" width="17.85546875" customWidth="1"/>
    <col min="9" max="9" width="2.140625" customWidth="1"/>
    <col min="10" max="10" width="8" customWidth="1"/>
  </cols>
  <sheetData>
    <row r="1" spans="1:8" ht="7.15" customHeight="1" x14ac:dyDescent="0.25"/>
    <row r="2" spans="1:8" ht="30" x14ac:dyDescent="0.25">
      <c r="A2" s="2" t="s">
        <v>7</v>
      </c>
      <c r="B2" s="2" t="s">
        <v>8</v>
      </c>
      <c r="C2" s="2" t="s">
        <v>68</v>
      </c>
      <c r="D2" s="3" t="s">
        <v>10</v>
      </c>
      <c r="E2" s="3" t="s">
        <v>11</v>
      </c>
      <c r="F2" s="3" t="s">
        <v>12</v>
      </c>
      <c r="G2" s="37" t="s">
        <v>201</v>
      </c>
      <c r="H2" s="38" t="s">
        <v>202</v>
      </c>
    </row>
    <row r="3" spans="1:8" x14ac:dyDescent="0.25">
      <c r="A3" s="4" t="s">
        <v>2</v>
      </c>
      <c r="B3" s="4" t="s">
        <v>2</v>
      </c>
      <c r="C3" s="5" t="s">
        <v>69</v>
      </c>
      <c r="D3" s="6">
        <f>10208078+D224</f>
        <v>10368078</v>
      </c>
      <c r="E3" s="6">
        <v>245008.34</v>
      </c>
      <c r="F3" s="6">
        <f>9963069.66+F222</f>
        <v>10123069.66</v>
      </c>
      <c r="G3" s="6"/>
      <c r="H3" s="6">
        <f>H7+H20+H33+H40+H68+H101+H120+H127+H161+H176+H185+H198+H209+H224</f>
        <v>10433370</v>
      </c>
    </row>
    <row r="4" spans="1:8" x14ac:dyDescent="0.25">
      <c r="A4" s="7" t="s">
        <v>14</v>
      </c>
      <c r="B4" s="7" t="s">
        <v>70</v>
      </c>
      <c r="C4" s="8" t="s">
        <v>71</v>
      </c>
      <c r="D4" s="9">
        <v>10208078</v>
      </c>
      <c r="E4" s="9">
        <v>245008.34</v>
      </c>
      <c r="F4" s="9">
        <v>9963069.6600000001</v>
      </c>
      <c r="G4" s="9"/>
      <c r="H4" s="9"/>
    </row>
    <row r="5" spans="1:8" x14ac:dyDescent="0.25">
      <c r="A5" s="10" t="s">
        <v>17</v>
      </c>
      <c r="B5" s="10" t="s">
        <v>72</v>
      </c>
      <c r="C5" s="11" t="s">
        <v>73</v>
      </c>
      <c r="D5" s="12">
        <v>10208078</v>
      </c>
      <c r="E5" s="12">
        <v>245008.34</v>
      </c>
      <c r="F5" s="12">
        <v>9963069.6600000001</v>
      </c>
      <c r="G5" s="12"/>
      <c r="H5" s="12"/>
    </row>
    <row r="6" spans="1:8" ht="22.5" x14ac:dyDescent="0.25">
      <c r="A6" s="25" t="s">
        <v>74</v>
      </c>
      <c r="B6" s="25" t="s">
        <v>75</v>
      </c>
      <c r="C6" s="26" t="s">
        <v>76</v>
      </c>
      <c r="D6" s="27">
        <v>10208078</v>
      </c>
      <c r="E6" s="27">
        <v>245008.34</v>
      </c>
      <c r="F6" s="27">
        <v>9963069.6600000001</v>
      </c>
      <c r="G6" s="27"/>
      <c r="H6" s="27"/>
    </row>
    <row r="7" spans="1:8" x14ac:dyDescent="0.25">
      <c r="A7" s="13" t="s">
        <v>20</v>
      </c>
      <c r="B7" s="13" t="s">
        <v>77</v>
      </c>
      <c r="C7" s="14" t="s">
        <v>78</v>
      </c>
      <c r="D7" s="15">
        <v>8000</v>
      </c>
      <c r="E7" s="15">
        <v>311.88</v>
      </c>
      <c r="F7" s="15">
        <v>7688.12</v>
      </c>
      <c r="G7" s="15"/>
      <c r="H7" s="15">
        <f>D7</f>
        <v>8000</v>
      </c>
    </row>
    <row r="8" spans="1:8" x14ac:dyDescent="0.25">
      <c r="A8" s="28" t="s">
        <v>79</v>
      </c>
      <c r="B8" s="28" t="s">
        <v>80</v>
      </c>
      <c r="C8" s="29" t="s">
        <v>81</v>
      </c>
      <c r="D8" s="30">
        <v>8000</v>
      </c>
      <c r="E8" s="30">
        <v>311.88</v>
      </c>
      <c r="F8" s="30">
        <v>7688.12</v>
      </c>
      <c r="G8" s="30"/>
      <c r="H8" s="30"/>
    </row>
    <row r="9" spans="1:8" x14ac:dyDescent="0.25">
      <c r="A9" s="31" t="s">
        <v>82</v>
      </c>
      <c r="B9" s="31" t="s">
        <v>83</v>
      </c>
      <c r="C9" s="32" t="s">
        <v>84</v>
      </c>
      <c r="D9" s="33">
        <v>8000</v>
      </c>
      <c r="E9" s="33">
        <v>311.88</v>
      </c>
      <c r="F9" s="33">
        <v>7688.12</v>
      </c>
      <c r="G9" s="33"/>
      <c r="H9" s="33">
        <v>8000</v>
      </c>
    </row>
    <row r="10" spans="1:8" x14ac:dyDescent="0.25">
      <c r="A10" s="34" t="s">
        <v>85</v>
      </c>
      <c r="B10" s="34" t="s">
        <v>86</v>
      </c>
      <c r="C10" s="35" t="s">
        <v>87</v>
      </c>
      <c r="D10" s="36">
        <v>7000</v>
      </c>
      <c r="E10" s="36">
        <v>311.88</v>
      </c>
      <c r="F10" s="36">
        <v>6688.12</v>
      </c>
      <c r="G10" s="36"/>
      <c r="H10" s="36">
        <v>7000</v>
      </c>
    </row>
    <row r="11" spans="1:8" x14ac:dyDescent="0.25">
      <c r="A11" s="16" t="s">
        <v>23</v>
      </c>
      <c r="B11" s="16" t="s">
        <v>24</v>
      </c>
      <c r="C11" s="17" t="s">
        <v>25</v>
      </c>
      <c r="D11" s="18">
        <v>7000</v>
      </c>
      <c r="E11" s="18">
        <v>311.88</v>
      </c>
      <c r="F11" s="18">
        <v>6688.12</v>
      </c>
      <c r="G11" s="18"/>
      <c r="H11" s="18">
        <v>7000</v>
      </c>
    </row>
    <row r="12" spans="1:8" x14ac:dyDescent="0.25">
      <c r="A12" s="19" t="s">
        <v>2</v>
      </c>
      <c r="B12" s="19" t="s">
        <v>88</v>
      </c>
      <c r="C12" s="20" t="s">
        <v>89</v>
      </c>
      <c r="D12" s="21">
        <v>5000</v>
      </c>
      <c r="E12" s="21">
        <v>0</v>
      </c>
      <c r="F12" s="21">
        <v>5000</v>
      </c>
      <c r="G12" s="21"/>
      <c r="H12" s="21">
        <f>D12</f>
        <v>5000</v>
      </c>
    </row>
    <row r="13" spans="1:8" x14ac:dyDescent="0.25">
      <c r="A13" s="22" t="s">
        <v>90</v>
      </c>
      <c r="B13" s="22" t="s">
        <v>88</v>
      </c>
      <c r="C13" s="23" t="s">
        <v>89</v>
      </c>
      <c r="D13" s="24">
        <v>5000</v>
      </c>
      <c r="E13" s="24">
        <v>0</v>
      </c>
      <c r="F13" s="24">
        <v>5000</v>
      </c>
      <c r="G13" s="24"/>
      <c r="H13" s="56">
        <f>D13</f>
        <v>5000</v>
      </c>
    </row>
    <row r="14" spans="1:8" x14ac:dyDescent="0.25">
      <c r="A14" s="19" t="s">
        <v>2</v>
      </c>
      <c r="B14" s="19" t="s">
        <v>91</v>
      </c>
      <c r="C14" s="20" t="s">
        <v>92</v>
      </c>
      <c r="D14" s="21">
        <v>2000</v>
      </c>
      <c r="E14" s="21">
        <v>311.88</v>
      </c>
      <c r="F14" s="21">
        <v>1688.12</v>
      </c>
      <c r="G14" s="21"/>
      <c r="H14" s="42">
        <f>D14</f>
        <v>2000</v>
      </c>
    </row>
    <row r="15" spans="1:8" x14ac:dyDescent="0.25">
      <c r="A15" s="22" t="s">
        <v>93</v>
      </c>
      <c r="B15" s="22" t="s">
        <v>91</v>
      </c>
      <c r="C15" s="23" t="s">
        <v>92</v>
      </c>
      <c r="D15" s="24">
        <v>2000</v>
      </c>
      <c r="E15" s="24">
        <v>311.88</v>
      </c>
      <c r="F15" s="24">
        <v>1688.12</v>
      </c>
      <c r="G15" s="24"/>
      <c r="H15" s="56">
        <f>D15</f>
        <v>2000</v>
      </c>
    </row>
    <row r="16" spans="1:8" x14ac:dyDescent="0.25">
      <c r="A16" s="34" t="s">
        <v>85</v>
      </c>
      <c r="B16" s="34" t="s">
        <v>94</v>
      </c>
      <c r="C16" s="35" t="s">
        <v>95</v>
      </c>
      <c r="D16" s="36">
        <v>1000</v>
      </c>
      <c r="E16" s="36">
        <v>0</v>
      </c>
      <c r="F16" s="36">
        <v>1000</v>
      </c>
      <c r="G16" s="36"/>
      <c r="H16" s="36">
        <v>1000</v>
      </c>
    </row>
    <row r="17" spans="1:8" x14ac:dyDescent="0.25">
      <c r="A17" s="16" t="s">
        <v>23</v>
      </c>
      <c r="B17" s="16" t="s">
        <v>24</v>
      </c>
      <c r="C17" s="17" t="s">
        <v>25</v>
      </c>
      <c r="D17" s="18">
        <v>1000</v>
      </c>
      <c r="E17" s="18">
        <v>0</v>
      </c>
      <c r="F17" s="18">
        <v>1000</v>
      </c>
      <c r="G17" s="18"/>
      <c r="H17" s="18">
        <v>1000</v>
      </c>
    </row>
    <row r="18" spans="1:8" x14ac:dyDescent="0.25">
      <c r="A18" s="19" t="s">
        <v>2</v>
      </c>
      <c r="B18" s="19" t="s">
        <v>91</v>
      </c>
      <c r="C18" s="20" t="s">
        <v>92</v>
      </c>
      <c r="D18" s="21">
        <v>1000</v>
      </c>
      <c r="E18" s="21">
        <v>0</v>
      </c>
      <c r="F18" s="21">
        <v>1000</v>
      </c>
      <c r="G18" s="21"/>
      <c r="H18" s="21">
        <v>1000</v>
      </c>
    </row>
    <row r="19" spans="1:8" x14ac:dyDescent="0.25">
      <c r="A19" s="22" t="s">
        <v>96</v>
      </c>
      <c r="B19" s="22" t="s">
        <v>91</v>
      </c>
      <c r="C19" s="23" t="s">
        <v>92</v>
      </c>
      <c r="D19" s="24">
        <v>1000</v>
      </c>
      <c r="E19" s="24">
        <v>0</v>
      </c>
      <c r="F19" s="24">
        <v>1000</v>
      </c>
      <c r="G19" s="24"/>
      <c r="H19" s="24">
        <v>1000</v>
      </c>
    </row>
    <row r="20" spans="1:8" x14ac:dyDescent="0.25">
      <c r="A20" s="13" t="s">
        <v>20</v>
      </c>
      <c r="B20" s="13" t="s">
        <v>97</v>
      </c>
      <c r="C20" s="14" t="s">
        <v>98</v>
      </c>
      <c r="D20" s="15">
        <v>640000</v>
      </c>
      <c r="E20" s="15">
        <v>129580.43</v>
      </c>
      <c r="F20" s="15">
        <v>510419.57</v>
      </c>
      <c r="G20" s="15"/>
      <c r="H20" s="15">
        <f>H24</f>
        <v>626524</v>
      </c>
    </row>
    <row r="21" spans="1:8" x14ac:dyDescent="0.25">
      <c r="A21" s="28" t="s">
        <v>79</v>
      </c>
      <c r="B21" s="28" t="s">
        <v>80</v>
      </c>
      <c r="C21" s="29" t="s">
        <v>81</v>
      </c>
      <c r="D21" s="30">
        <v>640000</v>
      </c>
      <c r="E21" s="30">
        <v>129580.43</v>
      </c>
      <c r="F21" s="30">
        <v>510419.57</v>
      </c>
      <c r="G21" s="30"/>
      <c r="H21" s="30"/>
    </row>
    <row r="22" spans="1:8" x14ac:dyDescent="0.25">
      <c r="A22" s="31" t="s">
        <v>82</v>
      </c>
      <c r="B22" s="31" t="s">
        <v>99</v>
      </c>
      <c r="C22" s="32" t="s">
        <v>100</v>
      </c>
      <c r="D22" s="33">
        <v>640000</v>
      </c>
      <c r="E22" s="33">
        <v>129580.43</v>
      </c>
      <c r="F22" s="33">
        <v>510419.57</v>
      </c>
      <c r="G22" s="33"/>
      <c r="H22" s="33"/>
    </row>
    <row r="23" spans="1:8" x14ac:dyDescent="0.25">
      <c r="A23" s="34" t="s">
        <v>85</v>
      </c>
      <c r="B23" s="34" t="s">
        <v>101</v>
      </c>
      <c r="C23" s="35" t="s">
        <v>102</v>
      </c>
      <c r="D23" s="36">
        <v>640000</v>
      </c>
      <c r="E23" s="36">
        <v>129580.43</v>
      </c>
      <c r="F23" s="36">
        <v>510419.57</v>
      </c>
      <c r="G23" s="36"/>
      <c r="H23" s="36"/>
    </row>
    <row r="24" spans="1:8" x14ac:dyDescent="0.25">
      <c r="A24" s="16" t="s">
        <v>23</v>
      </c>
      <c r="B24" s="16" t="s">
        <v>24</v>
      </c>
      <c r="C24" s="17" t="s">
        <v>25</v>
      </c>
      <c r="D24" s="18">
        <v>640000</v>
      </c>
      <c r="E24" s="18">
        <v>129580.43</v>
      </c>
      <c r="F24" s="18">
        <v>510419.57</v>
      </c>
      <c r="G24" s="18"/>
      <c r="H24" s="18">
        <f>H25+H27+H29+H31</f>
        <v>626524</v>
      </c>
    </row>
    <row r="25" spans="1:8" x14ac:dyDescent="0.25">
      <c r="A25" s="19" t="s">
        <v>2</v>
      </c>
      <c r="B25" s="19" t="s">
        <v>103</v>
      </c>
      <c r="C25" s="20" t="s">
        <v>104</v>
      </c>
      <c r="D25" s="21">
        <v>513100</v>
      </c>
      <c r="E25" s="21">
        <v>108785.52</v>
      </c>
      <c r="F25" s="21">
        <v>404314.48</v>
      </c>
      <c r="G25" s="21"/>
      <c r="H25" s="21">
        <v>506974</v>
      </c>
    </row>
    <row r="26" spans="1:8" x14ac:dyDescent="0.25">
      <c r="A26" s="22" t="s">
        <v>105</v>
      </c>
      <c r="B26" s="22" t="s">
        <v>103</v>
      </c>
      <c r="C26" s="23" t="s">
        <v>104</v>
      </c>
      <c r="D26" s="24">
        <v>513100</v>
      </c>
      <c r="E26" s="24">
        <v>108785.52</v>
      </c>
      <c r="F26" s="24">
        <v>404314.48</v>
      </c>
      <c r="G26" s="24">
        <v>-6126</v>
      </c>
      <c r="H26" s="24">
        <f>D26+G26</f>
        <v>506974</v>
      </c>
    </row>
    <row r="27" spans="1:8" x14ac:dyDescent="0.25">
      <c r="A27" s="19" t="s">
        <v>2</v>
      </c>
      <c r="B27" s="19" t="s">
        <v>106</v>
      </c>
      <c r="C27" s="20" t="s">
        <v>107</v>
      </c>
      <c r="D27" s="21">
        <v>33600</v>
      </c>
      <c r="E27" s="21">
        <v>0</v>
      </c>
      <c r="F27" s="21">
        <v>33600</v>
      </c>
      <c r="G27" s="21"/>
      <c r="H27" s="57">
        <v>26300</v>
      </c>
    </row>
    <row r="28" spans="1:8" x14ac:dyDescent="0.25">
      <c r="A28" s="22" t="s">
        <v>108</v>
      </c>
      <c r="B28" s="22" t="s">
        <v>106</v>
      </c>
      <c r="C28" s="23" t="s">
        <v>107</v>
      </c>
      <c r="D28" s="24">
        <v>33600</v>
      </c>
      <c r="E28" s="24">
        <v>0</v>
      </c>
      <c r="F28" s="24">
        <v>33600</v>
      </c>
      <c r="G28" s="24">
        <v>-7300</v>
      </c>
      <c r="H28" s="43">
        <f t="shared" ref="H28:H32" si="0">D28+G28</f>
        <v>26300</v>
      </c>
    </row>
    <row r="29" spans="1:8" x14ac:dyDescent="0.25">
      <c r="A29" s="19" t="s">
        <v>2</v>
      </c>
      <c r="B29" s="19" t="s">
        <v>109</v>
      </c>
      <c r="C29" s="20" t="s">
        <v>110</v>
      </c>
      <c r="D29" s="21">
        <v>87300</v>
      </c>
      <c r="E29" s="21">
        <v>20281.75</v>
      </c>
      <c r="F29" s="21">
        <v>67018.25</v>
      </c>
      <c r="G29" s="21"/>
      <c r="H29" s="57">
        <v>82510</v>
      </c>
    </row>
    <row r="30" spans="1:8" x14ac:dyDescent="0.25">
      <c r="A30" s="22" t="s">
        <v>111</v>
      </c>
      <c r="B30" s="22" t="s">
        <v>109</v>
      </c>
      <c r="C30" s="23" t="s">
        <v>110</v>
      </c>
      <c r="D30" s="24">
        <v>87300</v>
      </c>
      <c r="E30" s="24">
        <v>20281.75</v>
      </c>
      <c r="F30" s="24">
        <v>67018.25</v>
      </c>
      <c r="G30" s="24">
        <v>-4790</v>
      </c>
      <c r="H30" s="43">
        <f t="shared" si="0"/>
        <v>82510</v>
      </c>
    </row>
    <row r="31" spans="1:8" x14ac:dyDescent="0.25">
      <c r="A31" s="19" t="s">
        <v>2</v>
      </c>
      <c r="B31" s="19" t="s">
        <v>88</v>
      </c>
      <c r="C31" s="20" t="s">
        <v>89</v>
      </c>
      <c r="D31" s="21">
        <v>6000</v>
      </c>
      <c r="E31" s="21">
        <v>513.16</v>
      </c>
      <c r="F31" s="21">
        <v>5486.84</v>
      </c>
      <c r="G31" s="21"/>
      <c r="H31" s="57">
        <v>10740</v>
      </c>
    </row>
    <row r="32" spans="1:8" x14ac:dyDescent="0.25">
      <c r="A32" s="22" t="s">
        <v>112</v>
      </c>
      <c r="B32" s="22" t="s">
        <v>88</v>
      </c>
      <c r="C32" s="23" t="s">
        <v>89</v>
      </c>
      <c r="D32" s="24">
        <v>6000</v>
      </c>
      <c r="E32" s="24">
        <v>513.16</v>
      </c>
      <c r="F32" s="24">
        <v>5486.84</v>
      </c>
      <c r="G32" s="56">
        <f>-3010+7750</f>
        <v>4740</v>
      </c>
      <c r="H32" s="43">
        <f t="shared" si="0"/>
        <v>10740</v>
      </c>
    </row>
    <row r="33" spans="1:9" x14ac:dyDescent="0.25">
      <c r="A33" s="13" t="s">
        <v>20</v>
      </c>
      <c r="B33" s="13" t="s">
        <v>113</v>
      </c>
      <c r="C33" s="14" t="s">
        <v>114</v>
      </c>
      <c r="D33" s="15">
        <v>25550</v>
      </c>
      <c r="E33" s="15">
        <v>14457.17</v>
      </c>
      <c r="F33" s="15">
        <v>11092.83</v>
      </c>
      <c r="G33" s="15"/>
      <c r="H33" s="15">
        <v>30848</v>
      </c>
    </row>
    <row r="34" spans="1:9" x14ac:dyDescent="0.25">
      <c r="A34" s="28" t="s">
        <v>79</v>
      </c>
      <c r="B34" s="28" t="s">
        <v>80</v>
      </c>
      <c r="C34" s="29" t="s">
        <v>81</v>
      </c>
      <c r="D34" s="30">
        <v>25550</v>
      </c>
      <c r="E34" s="30">
        <v>14457.17</v>
      </c>
      <c r="F34" s="30">
        <v>11092.83</v>
      </c>
      <c r="G34" s="30"/>
      <c r="H34" s="30"/>
    </row>
    <row r="35" spans="1:9" x14ac:dyDescent="0.25">
      <c r="A35" s="31" t="s">
        <v>82</v>
      </c>
      <c r="B35" s="31" t="s">
        <v>99</v>
      </c>
      <c r="C35" s="32" t="s">
        <v>100</v>
      </c>
      <c r="D35" s="33">
        <v>25550</v>
      </c>
      <c r="E35" s="33">
        <v>14457.17</v>
      </c>
      <c r="F35" s="33">
        <v>11092.83</v>
      </c>
      <c r="G35" s="33"/>
      <c r="H35" s="33"/>
    </row>
    <row r="36" spans="1:9" x14ac:dyDescent="0.25">
      <c r="A36" s="34" t="s">
        <v>115</v>
      </c>
      <c r="B36" s="34" t="s">
        <v>116</v>
      </c>
      <c r="C36" s="35" t="s">
        <v>117</v>
      </c>
      <c r="D36" s="36">
        <v>25550</v>
      </c>
      <c r="E36" s="36">
        <v>14457.17</v>
      </c>
      <c r="F36" s="36">
        <v>11092.83</v>
      </c>
      <c r="G36" s="36"/>
      <c r="H36" s="36"/>
    </row>
    <row r="37" spans="1:9" x14ac:dyDescent="0.25">
      <c r="A37" s="16" t="s">
        <v>23</v>
      </c>
      <c r="B37" s="16" t="s">
        <v>24</v>
      </c>
      <c r="C37" s="17" t="s">
        <v>25</v>
      </c>
      <c r="D37" s="18">
        <v>25550</v>
      </c>
      <c r="E37" s="18">
        <v>14457.17</v>
      </c>
      <c r="F37" s="18">
        <v>11092.83</v>
      </c>
      <c r="G37" s="18"/>
      <c r="H37" s="18">
        <v>30848</v>
      </c>
    </row>
    <row r="38" spans="1:9" x14ac:dyDescent="0.25">
      <c r="A38" s="19" t="s">
        <v>2</v>
      </c>
      <c r="B38" s="19" t="s">
        <v>91</v>
      </c>
      <c r="C38" s="20" t="s">
        <v>92</v>
      </c>
      <c r="D38" s="21">
        <v>25550</v>
      </c>
      <c r="E38" s="21">
        <v>14457.17</v>
      </c>
      <c r="F38" s="21">
        <v>11092.83</v>
      </c>
      <c r="G38" s="21"/>
      <c r="H38" s="21">
        <v>30848</v>
      </c>
    </row>
    <row r="39" spans="1:9" x14ac:dyDescent="0.25">
      <c r="A39" s="22" t="s">
        <v>118</v>
      </c>
      <c r="B39" s="22" t="s">
        <v>91</v>
      </c>
      <c r="C39" s="23" t="s">
        <v>92</v>
      </c>
      <c r="D39" s="24">
        <v>25550</v>
      </c>
      <c r="E39" s="24">
        <v>14457.17</v>
      </c>
      <c r="F39" s="24">
        <v>11092.83</v>
      </c>
      <c r="G39" s="24">
        <f>2300+2998</f>
        <v>5298</v>
      </c>
      <c r="H39" s="56">
        <f>D39+G39</f>
        <v>30848</v>
      </c>
    </row>
    <row r="40" spans="1:9" x14ac:dyDescent="0.25">
      <c r="A40" s="13" t="s">
        <v>20</v>
      </c>
      <c r="B40" s="13" t="s">
        <v>119</v>
      </c>
      <c r="C40" s="14" t="s">
        <v>120</v>
      </c>
      <c r="D40" s="15">
        <v>417509</v>
      </c>
      <c r="E40" s="15">
        <v>98751.66</v>
      </c>
      <c r="F40" s="15">
        <v>318757.34000000003</v>
      </c>
      <c r="G40" s="15"/>
      <c r="H40" s="15">
        <f>H44+H56+H63</f>
        <v>430509</v>
      </c>
      <c r="I40" s="63"/>
    </row>
    <row r="41" spans="1:9" x14ac:dyDescent="0.25">
      <c r="A41" s="28" t="s">
        <v>79</v>
      </c>
      <c r="B41" s="28" t="s">
        <v>80</v>
      </c>
      <c r="C41" s="29" t="s">
        <v>81</v>
      </c>
      <c r="D41" s="30">
        <v>417509</v>
      </c>
      <c r="E41" s="30">
        <v>98751.66</v>
      </c>
      <c r="F41" s="30">
        <v>318757.34000000003</v>
      </c>
      <c r="G41" s="30"/>
      <c r="H41" s="30"/>
    </row>
    <row r="42" spans="1:9" x14ac:dyDescent="0.25">
      <c r="A42" s="31" t="s">
        <v>82</v>
      </c>
      <c r="B42" s="31" t="s">
        <v>83</v>
      </c>
      <c r="C42" s="32" t="s">
        <v>84</v>
      </c>
      <c r="D42" s="33">
        <v>391009</v>
      </c>
      <c r="E42" s="33">
        <v>98751.66</v>
      </c>
      <c r="F42" s="33">
        <v>292257.34000000003</v>
      </c>
      <c r="G42" s="33"/>
      <c r="H42" s="33"/>
    </row>
    <row r="43" spans="1:9" x14ac:dyDescent="0.25">
      <c r="A43" s="34" t="s">
        <v>85</v>
      </c>
      <c r="B43" s="34" t="s">
        <v>86</v>
      </c>
      <c r="C43" s="35" t="s">
        <v>87</v>
      </c>
      <c r="D43" s="36">
        <v>166009</v>
      </c>
      <c r="E43" s="36">
        <v>25143.19</v>
      </c>
      <c r="F43" s="36">
        <v>140865.81</v>
      </c>
      <c r="G43" s="36"/>
      <c r="H43" s="36"/>
    </row>
    <row r="44" spans="1:9" x14ac:dyDescent="0.25">
      <c r="A44" s="16" t="s">
        <v>23</v>
      </c>
      <c r="B44" s="16" t="s">
        <v>24</v>
      </c>
      <c r="C44" s="17" t="s">
        <v>25</v>
      </c>
      <c r="D44" s="18">
        <v>166009</v>
      </c>
      <c r="E44" s="18">
        <v>25143.19</v>
      </c>
      <c r="F44" s="18">
        <v>140865.81</v>
      </c>
      <c r="G44" s="18"/>
      <c r="H44" s="18">
        <f>H45+H47+H49+H51+H53</f>
        <v>166009</v>
      </c>
    </row>
    <row r="45" spans="1:9" x14ac:dyDescent="0.25">
      <c r="A45" s="19" t="s">
        <v>2</v>
      </c>
      <c r="B45" s="19" t="s">
        <v>88</v>
      </c>
      <c r="C45" s="20" t="s">
        <v>89</v>
      </c>
      <c r="D45" s="21">
        <v>18200</v>
      </c>
      <c r="E45" s="21">
        <v>0</v>
      </c>
      <c r="F45" s="21">
        <v>18200</v>
      </c>
      <c r="G45" s="21"/>
      <c r="H45" s="21">
        <v>15200</v>
      </c>
    </row>
    <row r="46" spans="1:9" x14ac:dyDescent="0.25">
      <c r="A46" s="22" t="s">
        <v>121</v>
      </c>
      <c r="B46" s="22" t="s">
        <v>88</v>
      </c>
      <c r="C46" s="23" t="s">
        <v>89</v>
      </c>
      <c r="D46" s="24">
        <v>18200</v>
      </c>
      <c r="E46" s="24">
        <v>0</v>
      </c>
      <c r="F46" s="24">
        <v>18200</v>
      </c>
      <c r="G46" s="24">
        <v>-3000</v>
      </c>
      <c r="H46" s="24">
        <f>D46+G46</f>
        <v>15200</v>
      </c>
    </row>
    <row r="47" spans="1:9" x14ac:dyDescent="0.25">
      <c r="A47" s="19" t="s">
        <v>2</v>
      </c>
      <c r="B47" s="19" t="s">
        <v>91</v>
      </c>
      <c r="C47" s="20" t="s">
        <v>92</v>
      </c>
      <c r="D47" s="21">
        <v>47409</v>
      </c>
      <c r="E47" s="21">
        <v>4254.08</v>
      </c>
      <c r="F47" s="21">
        <v>43154.92</v>
      </c>
      <c r="G47" s="21"/>
      <c r="H47" s="57">
        <v>37409</v>
      </c>
    </row>
    <row r="48" spans="1:9" x14ac:dyDescent="0.25">
      <c r="A48" s="22" t="s">
        <v>122</v>
      </c>
      <c r="B48" s="22" t="s">
        <v>91</v>
      </c>
      <c r="C48" s="23" t="s">
        <v>92</v>
      </c>
      <c r="D48" s="24">
        <v>47409</v>
      </c>
      <c r="E48" s="24">
        <v>4254.08</v>
      </c>
      <c r="F48" s="24">
        <v>43154.92</v>
      </c>
      <c r="G48" s="24">
        <v>-10000</v>
      </c>
      <c r="H48" s="43">
        <f>D48+G48</f>
        <v>37409</v>
      </c>
    </row>
    <row r="49" spans="1:9" x14ac:dyDescent="0.25">
      <c r="A49" s="19" t="s">
        <v>2</v>
      </c>
      <c r="B49" s="19" t="s">
        <v>123</v>
      </c>
      <c r="C49" s="20" t="s">
        <v>124</v>
      </c>
      <c r="D49" s="21">
        <v>79000</v>
      </c>
      <c r="E49" s="21">
        <v>19069.669999999998</v>
      </c>
      <c r="F49" s="21">
        <v>59930.33</v>
      </c>
      <c r="G49" s="21"/>
      <c r="H49" s="57">
        <v>95000</v>
      </c>
    </row>
    <row r="50" spans="1:9" x14ac:dyDescent="0.25">
      <c r="A50" s="22" t="s">
        <v>125</v>
      </c>
      <c r="B50" s="22" t="s">
        <v>123</v>
      </c>
      <c r="C50" s="23" t="s">
        <v>124</v>
      </c>
      <c r="D50" s="24">
        <v>79000</v>
      </c>
      <c r="E50" s="24">
        <v>19069.669999999998</v>
      </c>
      <c r="F50" s="24">
        <v>59930.33</v>
      </c>
      <c r="G50" s="24">
        <v>16000</v>
      </c>
      <c r="H50" s="43">
        <f>D50+G50</f>
        <v>95000</v>
      </c>
    </row>
    <row r="51" spans="1:9" x14ac:dyDescent="0.25">
      <c r="A51" s="19" t="s">
        <v>2</v>
      </c>
      <c r="B51" s="19" t="s">
        <v>126</v>
      </c>
      <c r="C51" s="20" t="s">
        <v>127</v>
      </c>
      <c r="D51" s="21">
        <v>8000</v>
      </c>
      <c r="E51" s="21">
        <v>125</v>
      </c>
      <c r="F51" s="21">
        <v>7875</v>
      </c>
      <c r="G51" s="21"/>
      <c r="H51" s="57">
        <v>5000</v>
      </c>
    </row>
    <row r="52" spans="1:9" x14ac:dyDescent="0.25">
      <c r="A52" s="22" t="s">
        <v>128</v>
      </c>
      <c r="B52" s="22" t="s">
        <v>126</v>
      </c>
      <c r="C52" s="23" t="s">
        <v>127</v>
      </c>
      <c r="D52" s="24">
        <v>8000</v>
      </c>
      <c r="E52" s="24">
        <v>125</v>
      </c>
      <c r="F52" s="24">
        <v>7875</v>
      </c>
      <c r="G52" s="24">
        <v>-3000</v>
      </c>
      <c r="H52" s="43">
        <f>D52+G52</f>
        <v>5000</v>
      </c>
    </row>
    <row r="53" spans="1:9" x14ac:dyDescent="0.25">
      <c r="A53" s="19" t="s">
        <v>2</v>
      </c>
      <c r="B53" s="19" t="s">
        <v>129</v>
      </c>
      <c r="C53" s="20" t="s">
        <v>130</v>
      </c>
      <c r="D53" s="21">
        <v>13400</v>
      </c>
      <c r="E53" s="21">
        <v>1694.44</v>
      </c>
      <c r="F53" s="21">
        <v>11705.56</v>
      </c>
      <c r="G53" s="21"/>
      <c r="H53" s="57">
        <v>13400</v>
      </c>
    </row>
    <row r="54" spans="1:9" x14ac:dyDescent="0.25">
      <c r="A54" s="22" t="s">
        <v>131</v>
      </c>
      <c r="B54" s="22" t="s">
        <v>129</v>
      </c>
      <c r="C54" s="23" t="s">
        <v>130</v>
      </c>
      <c r="D54" s="24">
        <v>13400</v>
      </c>
      <c r="E54" s="24">
        <v>1694.44</v>
      </c>
      <c r="F54" s="24">
        <v>11705.56</v>
      </c>
      <c r="G54" s="24"/>
      <c r="H54" s="43">
        <f>D54+G54</f>
        <v>13400</v>
      </c>
    </row>
    <row r="55" spans="1:9" x14ac:dyDescent="0.25">
      <c r="A55" s="34" t="s">
        <v>85</v>
      </c>
      <c r="B55" s="34" t="s">
        <v>94</v>
      </c>
      <c r="C55" s="35" t="s">
        <v>95</v>
      </c>
      <c r="D55" s="36">
        <v>225000</v>
      </c>
      <c r="E55" s="36">
        <v>73608.47</v>
      </c>
      <c r="F55" s="36">
        <v>151391.53</v>
      </c>
      <c r="G55" s="36"/>
      <c r="H55" s="36"/>
    </row>
    <row r="56" spans="1:9" x14ac:dyDescent="0.25">
      <c r="A56" s="16" t="s">
        <v>23</v>
      </c>
      <c r="B56" s="16" t="s">
        <v>24</v>
      </c>
      <c r="C56" s="17" t="s">
        <v>25</v>
      </c>
      <c r="D56" s="18">
        <v>225000</v>
      </c>
      <c r="E56" s="18">
        <v>73608.47</v>
      </c>
      <c r="F56" s="18">
        <v>151391.53</v>
      </c>
      <c r="G56" s="18"/>
      <c r="H56" s="18">
        <f>H57+H59</f>
        <v>238000</v>
      </c>
      <c r="I56" s="62"/>
    </row>
    <row r="57" spans="1:9" x14ac:dyDescent="0.25">
      <c r="A57" s="19" t="s">
        <v>2</v>
      </c>
      <c r="B57" s="19" t="s">
        <v>91</v>
      </c>
      <c r="C57" s="20" t="s">
        <v>92</v>
      </c>
      <c r="D57" s="21">
        <v>208000</v>
      </c>
      <c r="E57" s="21">
        <v>73608.47</v>
      </c>
      <c r="F57" s="21">
        <v>134391.53</v>
      </c>
      <c r="G57" s="21"/>
      <c r="H57" s="21">
        <v>221000</v>
      </c>
    </row>
    <row r="58" spans="1:9" x14ac:dyDescent="0.25">
      <c r="A58" s="22" t="s">
        <v>132</v>
      </c>
      <c r="B58" s="22" t="s">
        <v>91</v>
      </c>
      <c r="C58" s="23" t="s">
        <v>92</v>
      </c>
      <c r="D58" s="24">
        <v>208000</v>
      </c>
      <c r="E58" s="24">
        <v>73608.47</v>
      </c>
      <c r="F58" s="24">
        <v>134391.53</v>
      </c>
      <c r="G58" s="24">
        <v>13000</v>
      </c>
      <c r="H58" s="24">
        <f>D58+G58</f>
        <v>221000</v>
      </c>
    </row>
    <row r="59" spans="1:9" x14ac:dyDescent="0.25">
      <c r="A59" s="19" t="s">
        <v>2</v>
      </c>
      <c r="B59" s="19" t="s">
        <v>123</v>
      </c>
      <c r="C59" s="20" t="s">
        <v>124</v>
      </c>
      <c r="D59" s="21">
        <v>17000</v>
      </c>
      <c r="E59" s="21">
        <v>0</v>
      </c>
      <c r="F59" s="21">
        <v>17000</v>
      </c>
      <c r="G59" s="21"/>
      <c r="H59" s="21">
        <v>17000</v>
      </c>
    </row>
    <row r="60" spans="1:9" x14ac:dyDescent="0.25">
      <c r="A60" s="22" t="s">
        <v>133</v>
      </c>
      <c r="B60" s="22" t="s">
        <v>123</v>
      </c>
      <c r="C60" s="23" t="s">
        <v>124</v>
      </c>
      <c r="D60" s="24">
        <v>17000</v>
      </c>
      <c r="E60" s="24">
        <v>0</v>
      </c>
      <c r="F60" s="24">
        <v>17000</v>
      </c>
      <c r="G60" s="24"/>
      <c r="H60" s="24">
        <v>17000</v>
      </c>
    </row>
    <row r="61" spans="1:9" x14ac:dyDescent="0.25">
      <c r="A61" s="31" t="s">
        <v>82</v>
      </c>
      <c r="B61" s="31" t="s">
        <v>134</v>
      </c>
      <c r="C61" s="32" t="s">
        <v>135</v>
      </c>
      <c r="D61" s="33">
        <v>26500</v>
      </c>
      <c r="E61" s="33">
        <v>0</v>
      </c>
      <c r="F61" s="33">
        <v>26500</v>
      </c>
      <c r="G61" s="33"/>
      <c r="H61" s="33"/>
    </row>
    <row r="62" spans="1:9" x14ac:dyDescent="0.25">
      <c r="A62" s="34" t="s">
        <v>85</v>
      </c>
      <c r="B62" s="34" t="s">
        <v>136</v>
      </c>
      <c r="C62" s="35" t="s">
        <v>137</v>
      </c>
      <c r="D62" s="36">
        <v>26500</v>
      </c>
      <c r="E62" s="36">
        <v>0</v>
      </c>
      <c r="F62" s="36">
        <v>26500</v>
      </c>
      <c r="G62" s="36"/>
      <c r="H62" s="36"/>
    </row>
    <row r="63" spans="1:9" x14ac:dyDescent="0.25">
      <c r="A63" s="16" t="s">
        <v>23</v>
      </c>
      <c r="B63" s="16" t="s">
        <v>24</v>
      </c>
      <c r="C63" s="17" t="s">
        <v>25</v>
      </c>
      <c r="D63" s="18">
        <v>26500</v>
      </c>
      <c r="E63" s="18">
        <v>0</v>
      </c>
      <c r="F63" s="18">
        <v>26500</v>
      </c>
      <c r="G63" s="18"/>
      <c r="H63" s="18">
        <v>26500</v>
      </c>
    </row>
    <row r="64" spans="1:9" x14ac:dyDescent="0.25">
      <c r="A64" s="19" t="s">
        <v>2</v>
      </c>
      <c r="B64" s="19">
        <v>322</v>
      </c>
      <c r="C64" s="20" t="s">
        <v>92</v>
      </c>
      <c r="D64" s="21">
        <v>0</v>
      </c>
      <c r="E64" s="21">
        <v>0</v>
      </c>
      <c r="F64" s="21">
        <v>0</v>
      </c>
      <c r="G64" s="21"/>
      <c r="H64" s="21">
        <v>6500</v>
      </c>
    </row>
    <row r="65" spans="1:9" s="40" customFormat="1" x14ac:dyDescent="0.25">
      <c r="A65" s="67" t="s">
        <v>223</v>
      </c>
      <c r="B65" s="19">
        <v>322</v>
      </c>
      <c r="C65" s="23" t="s">
        <v>92</v>
      </c>
      <c r="D65" s="42">
        <v>0</v>
      </c>
      <c r="E65" s="42">
        <v>0</v>
      </c>
      <c r="F65" s="42">
        <v>0</v>
      </c>
      <c r="G65" s="56">
        <v>6500</v>
      </c>
      <c r="H65" s="56">
        <v>6500</v>
      </c>
    </row>
    <row r="66" spans="1:9" s="40" customFormat="1" x14ac:dyDescent="0.25">
      <c r="A66" s="19" t="s">
        <v>2</v>
      </c>
      <c r="B66" s="19" t="s">
        <v>138</v>
      </c>
      <c r="C66" s="20" t="s">
        <v>139</v>
      </c>
      <c r="D66" s="42">
        <v>26500</v>
      </c>
      <c r="E66" s="42">
        <v>0</v>
      </c>
      <c r="F66" s="42">
        <v>26500</v>
      </c>
      <c r="G66" s="42"/>
      <c r="H66" s="42">
        <v>20000</v>
      </c>
    </row>
    <row r="67" spans="1:9" x14ac:dyDescent="0.25">
      <c r="A67" s="22" t="s">
        <v>140</v>
      </c>
      <c r="B67" s="22" t="s">
        <v>138</v>
      </c>
      <c r="C67" s="23" t="s">
        <v>139</v>
      </c>
      <c r="D67" s="24">
        <v>26500</v>
      </c>
      <c r="E67" s="24">
        <v>0</v>
      </c>
      <c r="F67" s="24">
        <v>26500</v>
      </c>
      <c r="G67" s="24">
        <v>-6500</v>
      </c>
      <c r="H67" s="24">
        <v>20000</v>
      </c>
    </row>
    <row r="68" spans="1:9" x14ac:dyDescent="0.25">
      <c r="A68" s="13" t="s">
        <v>20</v>
      </c>
      <c r="B68" s="13" t="s">
        <v>21</v>
      </c>
      <c r="C68" s="14" t="s">
        <v>22</v>
      </c>
      <c r="D68" s="15">
        <v>32565</v>
      </c>
      <c r="E68" s="15">
        <v>0</v>
      </c>
      <c r="F68" s="15">
        <v>32565</v>
      </c>
      <c r="G68" s="15"/>
      <c r="H68" s="15">
        <f>H72+H85+H92+H96</f>
        <v>38065</v>
      </c>
      <c r="I68" s="63"/>
    </row>
    <row r="69" spans="1:9" x14ac:dyDescent="0.25">
      <c r="A69" s="28" t="s">
        <v>79</v>
      </c>
      <c r="B69" s="28" t="s">
        <v>80</v>
      </c>
      <c r="C69" s="29" t="s">
        <v>81</v>
      </c>
      <c r="D69" s="30">
        <v>32565</v>
      </c>
      <c r="E69" s="30">
        <v>0</v>
      </c>
      <c r="F69" s="30">
        <v>32565</v>
      </c>
      <c r="G69" s="30"/>
      <c r="H69" s="30"/>
    </row>
    <row r="70" spans="1:9" x14ac:dyDescent="0.25">
      <c r="A70" s="31" t="s">
        <v>82</v>
      </c>
      <c r="B70" s="31" t="s">
        <v>83</v>
      </c>
      <c r="C70" s="32" t="s">
        <v>84</v>
      </c>
      <c r="D70" s="33">
        <v>29505</v>
      </c>
      <c r="E70" s="33">
        <v>0</v>
      </c>
      <c r="F70" s="33">
        <v>29505</v>
      </c>
      <c r="G70" s="33"/>
      <c r="H70" s="33"/>
    </row>
    <row r="71" spans="1:9" x14ac:dyDescent="0.25">
      <c r="A71" s="34" t="s">
        <v>85</v>
      </c>
      <c r="B71" s="34" t="s">
        <v>94</v>
      </c>
      <c r="C71" s="35" t="s">
        <v>95</v>
      </c>
      <c r="D71" s="36">
        <v>29505</v>
      </c>
      <c r="E71" s="36">
        <v>0</v>
      </c>
      <c r="F71" s="36">
        <v>29505</v>
      </c>
      <c r="G71" s="36"/>
      <c r="H71" s="36"/>
    </row>
    <row r="72" spans="1:9" x14ac:dyDescent="0.25">
      <c r="A72" s="16" t="s">
        <v>23</v>
      </c>
      <c r="B72" s="16" t="s">
        <v>24</v>
      </c>
      <c r="C72" s="17" t="s">
        <v>25</v>
      </c>
      <c r="D72" s="18">
        <v>29505</v>
      </c>
      <c r="E72" s="18">
        <v>0</v>
      </c>
      <c r="F72" s="18">
        <v>29505</v>
      </c>
      <c r="G72" s="18"/>
      <c r="H72" s="18">
        <f>H73+H75+H77+H79+H81</f>
        <v>34005</v>
      </c>
    </row>
    <row r="73" spans="1:9" x14ac:dyDescent="0.25">
      <c r="A73" s="19" t="s">
        <v>2</v>
      </c>
      <c r="B73" s="19" t="s">
        <v>88</v>
      </c>
      <c r="C73" s="20" t="s">
        <v>89</v>
      </c>
      <c r="D73" s="21">
        <v>1850</v>
      </c>
      <c r="E73" s="21">
        <v>0</v>
      </c>
      <c r="F73" s="21">
        <v>1850</v>
      </c>
      <c r="G73" s="21"/>
      <c r="H73" s="21">
        <v>1850</v>
      </c>
    </row>
    <row r="74" spans="1:9" x14ac:dyDescent="0.25">
      <c r="A74" s="22" t="s">
        <v>141</v>
      </c>
      <c r="B74" s="22" t="s">
        <v>88</v>
      </c>
      <c r="C74" s="23" t="s">
        <v>89</v>
      </c>
      <c r="D74" s="24">
        <v>1850</v>
      </c>
      <c r="E74" s="24">
        <v>0</v>
      </c>
      <c r="F74" s="24">
        <v>1850</v>
      </c>
      <c r="G74" s="24"/>
      <c r="H74" s="24">
        <v>1850</v>
      </c>
    </row>
    <row r="75" spans="1:9" x14ac:dyDescent="0.25">
      <c r="A75" s="19" t="s">
        <v>2</v>
      </c>
      <c r="B75" s="19" t="s">
        <v>91</v>
      </c>
      <c r="C75" s="20" t="s">
        <v>92</v>
      </c>
      <c r="D75" s="21">
        <v>9400</v>
      </c>
      <c r="E75" s="21">
        <v>0</v>
      </c>
      <c r="F75" s="21">
        <v>9400</v>
      </c>
      <c r="G75" s="21"/>
      <c r="H75" s="21">
        <v>9400</v>
      </c>
    </row>
    <row r="76" spans="1:9" x14ac:dyDescent="0.25">
      <c r="A76" s="22" t="s">
        <v>142</v>
      </c>
      <c r="B76" s="22" t="s">
        <v>91</v>
      </c>
      <c r="C76" s="23" t="s">
        <v>92</v>
      </c>
      <c r="D76" s="24">
        <v>9400</v>
      </c>
      <c r="E76" s="24">
        <v>0</v>
      </c>
      <c r="F76" s="24">
        <v>9400</v>
      </c>
      <c r="G76" s="24"/>
      <c r="H76" s="24">
        <v>9400</v>
      </c>
    </row>
    <row r="77" spans="1:9" x14ac:dyDescent="0.25">
      <c r="A77" s="19" t="s">
        <v>2</v>
      </c>
      <c r="B77" s="19" t="s">
        <v>123</v>
      </c>
      <c r="C77" s="20" t="s">
        <v>124</v>
      </c>
      <c r="D77" s="21">
        <v>16030</v>
      </c>
      <c r="E77" s="21">
        <v>0</v>
      </c>
      <c r="F77" s="21">
        <v>16030</v>
      </c>
      <c r="G77" s="21"/>
      <c r="H77" s="21">
        <v>20530</v>
      </c>
    </row>
    <row r="78" spans="1:9" x14ac:dyDescent="0.25">
      <c r="A78" s="22" t="s">
        <v>143</v>
      </c>
      <c r="B78" s="22" t="s">
        <v>123</v>
      </c>
      <c r="C78" s="23" t="s">
        <v>124</v>
      </c>
      <c r="D78" s="24">
        <v>16030</v>
      </c>
      <c r="E78" s="24">
        <v>0</v>
      </c>
      <c r="F78" s="24">
        <v>16030</v>
      </c>
      <c r="G78" s="24">
        <v>4500</v>
      </c>
      <c r="H78" s="24">
        <f>16030+G78</f>
        <v>20530</v>
      </c>
    </row>
    <row r="79" spans="1:9" x14ac:dyDescent="0.25">
      <c r="A79" s="19" t="s">
        <v>2</v>
      </c>
      <c r="B79" s="19" t="s">
        <v>126</v>
      </c>
      <c r="C79" s="20" t="s">
        <v>127</v>
      </c>
      <c r="D79" s="21">
        <v>1025</v>
      </c>
      <c r="E79" s="21">
        <v>0</v>
      </c>
      <c r="F79" s="21">
        <v>1025</v>
      </c>
      <c r="G79" s="21"/>
      <c r="H79" s="21">
        <v>1025</v>
      </c>
    </row>
    <row r="80" spans="1:9" x14ac:dyDescent="0.25">
      <c r="A80" s="22" t="s">
        <v>144</v>
      </c>
      <c r="B80" s="22" t="s">
        <v>126</v>
      </c>
      <c r="C80" s="23" t="s">
        <v>127</v>
      </c>
      <c r="D80" s="24">
        <v>1025</v>
      </c>
      <c r="E80" s="24">
        <v>0</v>
      </c>
      <c r="F80" s="24">
        <v>1025</v>
      </c>
      <c r="G80" s="24"/>
      <c r="H80" s="24">
        <v>1025</v>
      </c>
    </row>
    <row r="81" spans="1:8" x14ac:dyDescent="0.25">
      <c r="A81" s="19" t="s">
        <v>2</v>
      </c>
      <c r="B81" s="19" t="s">
        <v>129</v>
      </c>
      <c r="C81" s="20" t="s">
        <v>130</v>
      </c>
      <c r="D81" s="21">
        <v>1200</v>
      </c>
      <c r="E81" s="21">
        <v>0</v>
      </c>
      <c r="F81" s="21">
        <v>1200</v>
      </c>
      <c r="G81" s="21"/>
      <c r="H81" s="21">
        <v>1200</v>
      </c>
    </row>
    <row r="82" spans="1:8" x14ac:dyDescent="0.25">
      <c r="A82" s="22" t="s">
        <v>145</v>
      </c>
      <c r="B82" s="22" t="s">
        <v>129</v>
      </c>
      <c r="C82" s="23" t="s">
        <v>130</v>
      </c>
      <c r="D82" s="24">
        <v>1200</v>
      </c>
      <c r="E82" s="24">
        <v>0</v>
      </c>
      <c r="F82" s="24">
        <v>1200</v>
      </c>
      <c r="G82" s="24"/>
      <c r="H82" s="24">
        <v>1200</v>
      </c>
    </row>
    <row r="83" spans="1:8" x14ac:dyDescent="0.25">
      <c r="A83" s="31" t="s">
        <v>82</v>
      </c>
      <c r="B83" s="31" t="s">
        <v>99</v>
      </c>
      <c r="C83" s="32" t="s">
        <v>100</v>
      </c>
      <c r="D83" s="33">
        <v>1060</v>
      </c>
      <c r="E83" s="33">
        <v>0</v>
      </c>
      <c r="F83" s="33">
        <v>1060</v>
      </c>
      <c r="G83" s="33"/>
      <c r="H83" s="33"/>
    </row>
    <row r="84" spans="1:8" ht="22.5" x14ac:dyDescent="0.25">
      <c r="A84" s="34" t="s">
        <v>85</v>
      </c>
      <c r="B84" s="34" t="s">
        <v>146</v>
      </c>
      <c r="C84" s="35" t="s">
        <v>147</v>
      </c>
      <c r="D84" s="36">
        <v>1060</v>
      </c>
      <c r="E84" s="36">
        <v>0</v>
      </c>
      <c r="F84" s="36">
        <v>1060</v>
      </c>
      <c r="G84" s="36"/>
      <c r="H84" s="36"/>
    </row>
    <row r="85" spans="1:8" x14ac:dyDescent="0.25">
      <c r="A85" s="16" t="s">
        <v>23</v>
      </c>
      <c r="B85" s="16" t="s">
        <v>24</v>
      </c>
      <c r="C85" s="17" t="s">
        <v>25</v>
      </c>
      <c r="D85" s="18">
        <v>1060</v>
      </c>
      <c r="E85" s="18">
        <v>0</v>
      </c>
      <c r="F85" s="18">
        <v>1060</v>
      </c>
      <c r="G85" s="18"/>
      <c r="H85" s="18">
        <v>1060</v>
      </c>
    </row>
    <row r="86" spans="1:8" x14ac:dyDescent="0.25">
      <c r="A86" s="19" t="s">
        <v>2</v>
      </c>
      <c r="B86" s="19" t="s">
        <v>103</v>
      </c>
      <c r="C86" s="20" t="s">
        <v>104</v>
      </c>
      <c r="D86" s="21">
        <v>900</v>
      </c>
      <c r="E86" s="21">
        <v>0</v>
      </c>
      <c r="F86" s="21">
        <v>900</v>
      </c>
      <c r="G86" s="21"/>
      <c r="H86" s="21">
        <v>900</v>
      </c>
    </row>
    <row r="87" spans="1:8" x14ac:dyDescent="0.25">
      <c r="A87" s="22" t="s">
        <v>148</v>
      </c>
      <c r="B87" s="22" t="s">
        <v>103</v>
      </c>
      <c r="C87" s="23" t="s">
        <v>104</v>
      </c>
      <c r="D87" s="24">
        <v>900</v>
      </c>
      <c r="E87" s="24">
        <v>0</v>
      </c>
      <c r="F87" s="24">
        <v>900</v>
      </c>
      <c r="G87" s="24"/>
      <c r="H87" s="24">
        <v>900</v>
      </c>
    </row>
    <row r="88" spans="1:8" x14ac:dyDescent="0.25">
      <c r="A88" s="19" t="s">
        <v>2</v>
      </c>
      <c r="B88" s="19" t="s">
        <v>109</v>
      </c>
      <c r="C88" s="20" t="s">
        <v>110</v>
      </c>
      <c r="D88" s="21">
        <v>160</v>
      </c>
      <c r="E88" s="21">
        <v>0</v>
      </c>
      <c r="F88" s="21">
        <v>160</v>
      </c>
      <c r="G88" s="21"/>
      <c r="H88" s="21">
        <v>160</v>
      </c>
    </row>
    <row r="89" spans="1:8" x14ac:dyDescent="0.25">
      <c r="A89" s="22" t="s">
        <v>149</v>
      </c>
      <c r="B89" s="22" t="s">
        <v>109</v>
      </c>
      <c r="C89" s="23" t="s">
        <v>110</v>
      </c>
      <c r="D89" s="24">
        <v>160</v>
      </c>
      <c r="E89" s="24">
        <v>0</v>
      </c>
      <c r="F89" s="24">
        <v>160</v>
      </c>
      <c r="G89" s="24"/>
      <c r="H89" s="24">
        <v>160</v>
      </c>
    </row>
    <row r="90" spans="1:8" x14ac:dyDescent="0.25">
      <c r="A90" s="31" t="s">
        <v>82</v>
      </c>
      <c r="B90" s="31" t="s">
        <v>134</v>
      </c>
      <c r="C90" s="32" t="s">
        <v>135</v>
      </c>
      <c r="D90" s="33">
        <v>2000</v>
      </c>
      <c r="E90" s="33">
        <v>0</v>
      </c>
      <c r="F90" s="33">
        <v>2000</v>
      </c>
      <c r="G90" s="33"/>
      <c r="H90" s="33"/>
    </row>
    <row r="91" spans="1:8" x14ac:dyDescent="0.25">
      <c r="A91" s="34" t="s">
        <v>85</v>
      </c>
      <c r="B91" s="34" t="s">
        <v>150</v>
      </c>
      <c r="C91" s="35" t="s">
        <v>151</v>
      </c>
      <c r="D91" s="36">
        <v>1000</v>
      </c>
      <c r="E91" s="36">
        <v>0</v>
      </c>
      <c r="F91" s="36">
        <v>1000</v>
      </c>
      <c r="G91" s="36"/>
      <c r="H91" s="36"/>
    </row>
    <row r="92" spans="1:8" x14ac:dyDescent="0.25">
      <c r="A92" s="16" t="s">
        <v>23</v>
      </c>
      <c r="B92" s="16" t="s">
        <v>24</v>
      </c>
      <c r="C92" s="17" t="s">
        <v>25</v>
      </c>
      <c r="D92" s="18">
        <v>1000</v>
      </c>
      <c r="E92" s="18">
        <v>0</v>
      </c>
      <c r="F92" s="18">
        <v>1000</v>
      </c>
      <c r="G92" s="18"/>
      <c r="H92" s="18">
        <v>1000</v>
      </c>
    </row>
    <row r="93" spans="1:8" x14ac:dyDescent="0.25">
      <c r="A93" s="19" t="s">
        <v>2</v>
      </c>
      <c r="B93" s="19" t="s">
        <v>123</v>
      </c>
      <c r="C93" s="20" t="s">
        <v>124</v>
      </c>
      <c r="D93" s="21">
        <v>1000</v>
      </c>
      <c r="E93" s="21">
        <v>0</v>
      </c>
      <c r="F93" s="21">
        <v>1000</v>
      </c>
      <c r="G93" s="21"/>
      <c r="H93" s="21">
        <v>1000</v>
      </c>
    </row>
    <row r="94" spans="1:8" x14ac:dyDescent="0.25">
      <c r="A94" s="22" t="s">
        <v>152</v>
      </c>
      <c r="B94" s="22" t="s">
        <v>123</v>
      </c>
      <c r="C94" s="23" t="s">
        <v>124</v>
      </c>
      <c r="D94" s="24">
        <v>1000</v>
      </c>
      <c r="E94" s="24">
        <v>0</v>
      </c>
      <c r="F94" s="24">
        <v>1000</v>
      </c>
      <c r="G94" s="24"/>
      <c r="H94" s="24">
        <v>1000</v>
      </c>
    </row>
    <row r="95" spans="1:8" x14ac:dyDescent="0.25">
      <c r="A95" s="34" t="s">
        <v>85</v>
      </c>
      <c r="B95" s="34" t="s">
        <v>136</v>
      </c>
      <c r="C95" s="35" t="s">
        <v>137</v>
      </c>
      <c r="D95" s="36">
        <v>1000</v>
      </c>
      <c r="E95" s="36">
        <v>0</v>
      </c>
      <c r="F95" s="36">
        <v>1000</v>
      </c>
      <c r="G95" s="36"/>
      <c r="H95" s="36"/>
    </row>
    <row r="96" spans="1:8" x14ac:dyDescent="0.25">
      <c r="A96" s="16" t="s">
        <v>23</v>
      </c>
      <c r="B96" s="16" t="s">
        <v>24</v>
      </c>
      <c r="C96" s="17" t="s">
        <v>25</v>
      </c>
      <c r="D96" s="18">
        <v>1000</v>
      </c>
      <c r="E96" s="18">
        <v>0</v>
      </c>
      <c r="F96" s="18">
        <v>1000</v>
      </c>
      <c r="G96" s="18"/>
      <c r="H96" s="18">
        <v>2000</v>
      </c>
    </row>
    <row r="97" spans="1:9" x14ac:dyDescent="0.25">
      <c r="A97" s="19" t="s">
        <v>2</v>
      </c>
      <c r="B97" s="19" t="s">
        <v>138</v>
      </c>
      <c r="C97" s="20" t="s">
        <v>139</v>
      </c>
      <c r="D97" s="21">
        <v>1000</v>
      </c>
      <c r="E97" s="21">
        <v>0</v>
      </c>
      <c r="F97" s="21">
        <v>1000</v>
      </c>
      <c r="G97" s="21"/>
      <c r="H97" s="21">
        <v>1000</v>
      </c>
    </row>
    <row r="98" spans="1:9" x14ac:dyDescent="0.25">
      <c r="A98" s="22" t="s">
        <v>153</v>
      </c>
      <c r="B98" s="22" t="s">
        <v>138</v>
      </c>
      <c r="C98" s="23" t="s">
        <v>139</v>
      </c>
      <c r="D98" s="24">
        <v>1000</v>
      </c>
      <c r="E98" s="24">
        <v>0</v>
      </c>
      <c r="F98" s="24">
        <v>1000</v>
      </c>
      <c r="G98" s="24"/>
      <c r="H98" s="24">
        <v>1000</v>
      </c>
    </row>
    <row r="99" spans="1:9" s="75" customFormat="1" x14ac:dyDescent="0.25">
      <c r="A99" s="19"/>
      <c r="B99" s="19">
        <v>424</v>
      </c>
      <c r="C99" s="20" t="s">
        <v>186</v>
      </c>
      <c r="D99" s="65">
        <v>0</v>
      </c>
      <c r="E99" s="65"/>
      <c r="F99" s="65">
        <v>0</v>
      </c>
      <c r="G99" s="65"/>
      <c r="H99" s="65">
        <v>1000</v>
      </c>
    </row>
    <row r="100" spans="1:9" s="64" customFormat="1" x14ac:dyDescent="0.25">
      <c r="A100" s="69" t="s">
        <v>224</v>
      </c>
      <c r="B100" s="22">
        <v>424</v>
      </c>
      <c r="C100" s="23" t="s">
        <v>217</v>
      </c>
      <c r="D100" s="66">
        <v>0</v>
      </c>
      <c r="E100" s="66"/>
      <c r="F100" s="66">
        <v>0</v>
      </c>
      <c r="G100" s="66">
        <v>1000</v>
      </c>
      <c r="H100" s="66">
        <v>1000</v>
      </c>
    </row>
    <row r="101" spans="1:9" x14ac:dyDescent="0.25">
      <c r="A101" s="13" t="s">
        <v>20</v>
      </c>
      <c r="B101" s="13" t="s">
        <v>34</v>
      </c>
      <c r="C101" s="14" t="s">
        <v>35</v>
      </c>
      <c r="D101" s="15">
        <v>785000</v>
      </c>
      <c r="E101" s="15">
        <v>0</v>
      </c>
      <c r="F101" s="15">
        <v>785000</v>
      </c>
      <c r="G101" s="15"/>
      <c r="H101" s="15">
        <f>H105+H115</f>
        <v>795100</v>
      </c>
      <c r="I101" s="63"/>
    </row>
    <row r="102" spans="1:9" x14ac:dyDescent="0.25">
      <c r="A102" s="28" t="s">
        <v>79</v>
      </c>
      <c r="B102" s="28" t="s">
        <v>80</v>
      </c>
      <c r="C102" s="29" t="s">
        <v>81</v>
      </c>
      <c r="D102" s="30">
        <v>785000</v>
      </c>
      <c r="E102" s="30">
        <v>0</v>
      </c>
      <c r="F102" s="30">
        <v>785000</v>
      </c>
      <c r="G102" s="30"/>
      <c r="H102" s="30"/>
    </row>
    <row r="103" spans="1:9" x14ac:dyDescent="0.25">
      <c r="A103" s="31" t="s">
        <v>82</v>
      </c>
      <c r="B103" s="31" t="s">
        <v>99</v>
      </c>
      <c r="C103" s="32" t="s">
        <v>100</v>
      </c>
      <c r="D103" s="33">
        <v>785000</v>
      </c>
      <c r="E103" s="33">
        <v>0</v>
      </c>
      <c r="F103" s="33">
        <v>785000</v>
      </c>
      <c r="G103" s="33"/>
      <c r="H103" s="33"/>
    </row>
    <row r="104" spans="1:9" x14ac:dyDescent="0.25">
      <c r="A104" s="34" t="s">
        <v>85</v>
      </c>
      <c r="B104" s="34" t="s">
        <v>154</v>
      </c>
      <c r="C104" s="35" t="s">
        <v>155</v>
      </c>
      <c r="D104" s="36">
        <v>440900</v>
      </c>
      <c r="E104" s="36">
        <v>0</v>
      </c>
      <c r="F104" s="36">
        <v>440900</v>
      </c>
      <c r="G104" s="36"/>
      <c r="H104" s="36"/>
    </row>
    <row r="105" spans="1:9" x14ac:dyDescent="0.25">
      <c r="A105" s="16" t="s">
        <v>23</v>
      </c>
      <c r="B105" s="16" t="s">
        <v>24</v>
      </c>
      <c r="C105" s="17" t="s">
        <v>25</v>
      </c>
      <c r="D105" s="18">
        <v>440900</v>
      </c>
      <c r="E105" s="18">
        <v>0</v>
      </c>
      <c r="F105" s="18">
        <v>440900</v>
      </c>
      <c r="G105" s="18"/>
      <c r="H105" s="18">
        <f>H106+H108+H110+H112</f>
        <v>450900</v>
      </c>
    </row>
    <row r="106" spans="1:9" x14ac:dyDescent="0.25">
      <c r="A106" s="19" t="s">
        <v>2</v>
      </c>
      <c r="B106" s="19" t="s">
        <v>91</v>
      </c>
      <c r="C106" s="20" t="s">
        <v>92</v>
      </c>
      <c r="D106" s="21">
        <v>440900</v>
      </c>
      <c r="E106" s="21">
        <v>0</v>
      </c>
      <c r="F106" s="21">
        <v>440900</v>
      </c>
      <c r="G106" s="21"/>
      <c r="H106" s="21">
        <v>440900</v>
      </c>
    </row>
    <row r="107" spans="1:9" x14ac:dyDescent="0.25">
      <c r="A107" s="22" t="s">
        <v>156</v>
      </c>
      <c r="B107" s="22" t="s">
        <v>91</v>
      </c>
      <c r="C107" s="23" t="s">
        <v>92</v>
      </c>
      <c r="D107" s="24">
        <v>440900</v>
      </c>
      <c r="E107" s="24">
        <v>0</v>
      </c>
      <c r="F107" s="24">
        <v>440900</v>
      </c>
      <c r="G107" s="24"/>
      <c r="H107" s="24">
        <f>440900</f>
        <v>440900</v>
      </c>
    </row>
    <row r="108" spans="1:9" s="75" customFormat="1" x14ac:dyDescent="0.25">
      <c r="A108" s="19"/>
      <c r="B108" s="19">
        <v>323</v>
      </c>
      <c r="C108" s="20" t="s">
        <v>124</v>
      </c>
      <c r="D108" s="65">
        <v>0</v>
      </c>
      <c r="E108" s="65"/>
      <c r="F108" s="65">
        <v>0</v>
      </c>
      <c r="G108" s="65"/>
      <c r="H108" s="65">
        <v>4000</v>
      </c>
    </row>
    <row r="109" spans="1:9" s="64" customFormat="1" x14ac:dyDescent="0.25">
      <c r="A109" s="69" t="s">
        <v>225</v>
      </c>
      <c r="B109" s="22">
        <v>323</v>
      </c>
      <c r="C109" s="23" t="s">
        <v>124</v>
      </c>
      <c r="D109" s="66">
        <v>0</v>
      </c>
      <c r="E109" s="66"/>
      <c r="F109" s="66">
        <v>0</v>
      </c>
      <c r="G109" s="66">
        <v>4000</v>
      </c>
      <c r="H109" s="66">
        <v>4000</v>
      </c>
    </row>
    <row r="110" spans="1:9" s="75" customFormat="1" x14ac:dyDescent="0.25">
      <c r="A110" s="67"/>
      <c r="B110" s="19">
        <v>329</v>
      </c>
      <c r="C110" s="20" t="s">
        <v>127</v>
      </c>
      <c r="D110" s="65">
        <v>0</v>
      </c>
      <c r="E110" s="65"/>
      <c r="F110" s="65">
        <v>0</v>
      </c>
      <c r="G110" s="65"/>
      <c r="H110" s="65">
        <v>1000</v>
      </c>
    </row>
    <row r="111" spans="1:9" s="64" customFormat="1" x14ac:dyDescent="0.25">
      <c r="A111" s="69" t="s">
        <v>226</v>
      </c>
      <c r="B111" s="22">
        <v>329</v>
      </c>
      <c r="C111" s="23" t="s">
        <v>127</v>
      </c>
      <c r="D111" s="66">
        <v>0</v>
      </c>
      <c r="E111" s="66"/>
      <c r="F111" s="66">
        <v>0</v>
      </c>
      <c r="G111" s="66">
        <v>1000</v>
      </c>
      <c r="H111" s="66">
        <v>1000</v>
      </c>
    </row>
    <row r="112" spans="1:9" s="64" customFormat="1" x14ac:dyDescent="0.25">
      <c r="A112" s="69"/>
      <c r="B112" s="19" t="s">
        <v>138</v>
      </c>
      <c r="C112" s="20" t="s">
        <v>139</v>
      </c>
      <c r="D112" s="66">
        <v>0</v>
      </c>
      <c r="E112" s="66"/>
      <c r="F112" s="66">
        <v>0</v>
      </c>
      <c r="G112" s="66"/>
      <c r="H112" s="65">
        <v>5000</v>
      </c>
    </row>
    <row r="113" spans="1:9" s="64" customFormat="1" x14ac:dyDescent="0.25">
      <c r="A113" s="69" t="s">
        <v>227</v>
      </c>
      <c r="B113" s="22" t="s">
        <v>138</v>
      </c>
      <c r="C113" s="23" t="s">
        <v>139</v>
      </c>
      <c r="D113" s="66">
        <v>0</v>
      </c>
      <c r="E113" s="66"/>
      <c r="F113" s="66">
        <v>0</v>
      </c>
      <c r="G113" s="66">
        <v>5000</v>
      </c>
      <c r="H113" s="66">
        <v>5000</v>
      </c>
    </row>
    <row r="114" spans="1:9" x14ac:dyDescent="0.25">
      <c r="A114" s="34" t="s">
        <v>85</v>
      </c>
      <c r="B114" s="34" t="s">
        <v>101</v>
      </c>
      <c r="C114" s="35" t="s">
        <v>102</v>
      </c>
      <c r="D114" s="36">
        <v>344100</v>
      </c>
      <c r="E114" s="36">
        <v>0</v>
      </c>
      <c r="F114" s="36">
        <v>344100</v>
      </c>
      <c r="G114" s="36"/>
      <c r="H114" s="36"/>
    </row>
    <row r="115" spans="1:9" x14ac:dyDescent="0.25">
      <c r="A115" s="16" t="s">
        <v>23</v>
      </c>
      <c r="B115" s="16" t="s">
        <v>24</v>
      </c>
      <c r="C115" s="17" t="s">
        <v>25</v>
      </c>
      <c r="D115" s="18">
        <v>344100</v>
      </c>
      <c r="E115" s="18">
        <v>0</v>
      </c>
      <c r="F115" s="18">
        <v>344100</v>
      </c>
      <c r="G115" s="18"/>
      <c r="H115" s="18">
        <f>H116+H118</f>
        <v>344200</v>
      </c>
    </row>
    <row r="116" spans="1:9" x14ac:dyDescent="0.25">
      <c r="A116" s="19" t="s">
        <v>2</v>
      </c>
      <c r="B116" s="19" t="s">
        <v>103</v>
      </c>
      <c r="C116" s="20" t="s">
        <v>104</v>
      </c>
      <c r="D116" s="21">
        <v>93000</v>
      </c>
      <c r="E116" s="21">
        <v>0</v>
      </c>
      <c r="F116" s="21">
        <v>93000</v>
      </c>
      <c r="G116" s="21"/>
      <c r="H116" s="21">
        <v>93000</v>
      </c>
    </row>
    <row r="117" spans="1:9" x14ac:dyDescent="0.25">
      <c r="A117" s="22" t="s">
        <v>157</v>
      </c>
      <c r="B117" s="22" t="s">
        <v>103</v>
      </c>
      <c r="C117" s="23" t="s">
        <v>104</v>
      </c>
      <c r="D117" s="24">
        <v>93000</v>
      </c>
      <c r="E117" s="24">
        <v>0</v>
      </c>
      <c r="F117" s="24">
        <v>93000</v>
      </c>
      <c r="G117" s="24"/>
      <c r="H117" s="24">
        <v>93000</v>
      </c>
    </row>
    <row r="118" spans="1:9" x14ac:dyDescent="0.25">
      <c r="A118" s="19" t="s">
        <v>2</v>
      </c>
      <c r="B118" s="19" t="s">
        <v>91</v>
      </c>
      <c r="C118" s="20" t="s">
        <v>92</v>
      </c>
      <c r="D118" s="21">
        <v>251100</v>
      </c>
      <c r="E118" s="21">
        <v>0</v>
      </c>
      <c r="F118" s="21">
        <v>251100</v>
      </c>
      <c r="G118" s="21"/>
      <c r="H118" s="21">
        <v>251200</v>
      </c>
    </row>
    <row r="119" spans="1:9" x14ac:dyDescent="0.25">
      <c r="A119" s="22" t="s">
        <v>158</v>
      </c>
      <c r="B119" s="22" t="s">
        <v>91</v>
      </c>
      <c r="C119" s="23" t="s">
        <v>92</v>
      </c>
      <c r="D119" s="24">
        <v>251100</v>
      </c>
      <c r="E119" s="24">
        <v>0</v>
      </c>
      <c r="F119" s="24">
        <v>251100</v>
      </c>
      <c r="G119" s="24">
        <v>100</v>
      </c>
      <c r="H119" s="24">
        <v>251200</v>
      </c>
    </row>
    <row r="120" spans="1:9" x14ac:dyDescent="0.25">
      <c r="A120" s="13" t="s">
        <v>20</v>
      </c>
      <c r="B120" s="13" t="s">
        <v>159</v>
      </c>
      <c r="C120" s="14" t="s">
        <v>160</v>
      </c>
      <c r="D120" s="15">
        <v>0</v>
      </c>
      <c r="E120" s="15">
        <v>1907.2</v>
      </c>
      <c r="F120" s="15">
        <v>-1907.2</v>
      </c>
      <c r="G120" s="15"/>
      <c r="H120" s="15">
        <f>H124</f>
        <v>4870</v>
      </c>
      <c r="I120" s="63"/>
    </row>
    <row r="121" spans="1:9" x14ac:dyDescent="0.25">
      <c r="A121" s="28" t="s">
        <v>79</v>
      </c>
      <c r="B121" s="28" t="s">
        <v>80</v>
      </c>
      <c r="C121" s="29" t="s">
        <v>81</v>
      </c>
      <c r="D121" s="30">
        <v>0</v>
      </c>
      <c r="E121" s="30">
        <v>1907.2</v>
      </c>
      <c r="F121" s="30">
        <v>-1907.2</v>
      </c>
      <c r="G121" s="30"/>
      <c r="H121" s="30"/>
    </row>
    <row r="122" spans="1:9" x14ac:dyDescent="0.25">
      <c r="A122" s="31" t="s">
        <v>82</v>
      </c>
      <c r="B122" s="31" t="s">
        <v>99</v>
      </c>
      <c r="C122" s="32" t="s">
        <v>100</v>
      </c>
      <c r="D122" s="33">
        <v>0</v>
      </c>
      <c r="E122" s="33">
        <v>1907.2</v>
      </c>
      <c r="F122" s="33">
        <v>-1907.2</v>
      </c>
      <c r="G122" s="33"/>
      <c r="H122" s="33"/>
    </row>
    <row r="123" spans="1:9" x14ac:dyDescent="0.25">
      <c r="A123" s="34" t="s">
        <v>115</v>
      </c>
      <c r="B123" s="34" t="s">
        <v>116</v>
      </c>
      <c r="C123" s="35" t="s">
        <v>117</v>
      </c>
      <c r="D123" s="36">
        <v>0</v>
      </c>
      <c r="E123" s="36">
        <v>1907.2</v>
      </c>
      <c r="F123" s="36">
        <v>-1907.2</v>
      </c>
      <c r="G123" s="36"/>
      <c r="H123" s="36"/>
    </row>
    <row r="124" spans="1:9" x14ac:dyDescent="0.25">
      <c r="A124" s="16" t="s">
        <v>23</v>
      </c>
      <c r="B124" s="16" t="s">
        <v>24</v>
      </c>
      <c r="C124" s="17" t="s">
        <v>25</v>
      </c>
      <c r="D124" s="18">
        <v>0</v>
      </c>
      <c r="E124" s="18">
        <v>1907.2</v>
      </c>
      <c r="F124" s="18">
        <v>-1907.2</v>
      </c>
      <c r="G124" s="18"/>
      <c r="H124" s="18">
        <v>4870</v>
      </c>
    </row>
    <row r="125" spans="1:9" x14ac:dyDescent="0.25">
      <c r="A125" s="19" t="s">
        <v>2</v>
      </c>
      <c r="B125" s="19" t="s">
        <v>91</v>
      </c>
      <c r="C125" s="20" t="s">
        <v>92</v>
      </c>
      <c r="D125" s="21">
        <v>0</v>
      </c>
      <c r="E125" s="21">
        <v>1907.2</v>
      </c>
      <c r="F125" s="21">
        <v>-1907.2</v>
      </c>
      <c r="G125" s="21"/>
      <c r="H125" s="21">
        <v>4870</v>
      </c>
    </row>
    <row r="126" spans="1:9" x14ac:dyDescent="0.25">
      <c r="A126" s="22" t="s">
        <v>161</v>
      </c>
      <c r="B126" s="22" t="s">
        <v>91</v>
      </c>
      <c r="C126" s="23" t="s">
        <v>92</v>
      </c>
      <c r="D126" s="24">
        <v>0</v>
      </c>
      <c r="E126" s="24">
        <v>1907.2</v>
      </c>
      <c r="F126" s="24">
        <v>-1907.2</v>
      </c>
      <c r="G126" s="24">
        <f>3621+1249</f>
        <v>4870</v>
      </c>
      <c r="H126" s="24">
        <v>4870</v>
      </c>
    </row>
    <row r="127" spans="1:9" x14ac:dyDescent="0.25">
      <c r="A127" s="13" t="s">
        <v>20</v>
      </c>
      <c r="B127" s="13" t="s">
        <v>39</v>
      </c>
      <c r="C127" s="14" t="s">
        <v>40</v>
      </c>
      <c r="D127" s="15">
        <v>7982000</v>
      </c>
      <c r="E127" s="15">
        <v>0</v>
      </c>
      <c r="F127" s="15">
        <v>7982000</v>
      </c>
      <c r="G127" s="15"/>
      <c r="H127" s="15">
        <f>H131+H141+H148</f>
        <v>8012000</v>
      </c>
      <c r="I127" s="63"/>
    </row>
    <row r="128" spans="1:9" x14ac:dyDescent="0.25">
      <c r="A128" s="28" t="s">
        <v>79</v>
      </c>
      <c r="B128" s="28" t="s">
        <v>80</v>
      </c>
      <c r="C128" s="29" t="s">
        <v>81</v>
      </c>
      <c r="D128" s="30">
        <v>7982000</v>
      </c>
      <c r="E128" s="30">
        <v>0</v>
      </c>
      <c r="F128" s="30">
        <v>7982000</v>
      </c>
      <c r="G128" s="30"/>
      <c r="H128" s="30"/>
    </row>
    <row r="129" spans="1:8" x14ac:dyDescent="0.25">
      <c r="A129" s="31" t="s">
        <v>82</v>
      </c>
      <c r="B129" s="31" t="s">
        <v>83</v>
      </c>
      <c r="C129" s="32" t="s">
        <v>84</v>
      </c>
      <c r="D129" s="33">
        <v>7754000</v>
      </c>
      <c r="E129" s="33">
        <v>0</v>
      </c>
      <c r="F129" s="33">
        <v>7754000</v>
      </c>
      <c r="G129" s="33"/>
      <c r="H129" s="33"/>
    </row>
    <row r="130" spans="1:8" x14ac:dyDescent="0.25">
      <c r="A130" s="34" t="s">
        <v>85</v>
      </c>
      <c r="B130" s="34" t="s">
        <v>162</v>
      </c>
      <c r="C130" s="35" t="s">
        <v>163</v>
      </c>
      <c r="D130" s="36">
        <v>7365000</v>
      </c>
      <c r="E130" s="36">
        <v>0</v>
      </c>
      <c r="F130" s="36">
        <v>7365000</v>
      </c>
      <c r="G130" s="36"/>
      <c r="H130" s="36"/>
    </row>
    <row r="131" spans="1:8" x14ac:dyDescent="0.25">
      <c r="A131" s="16" t="s">
        <v>23</v>
      </c>
      <c r="B131" s="16" t="s">
        <v>24</v>
      </c>
      <c r="C131" s="17" t="s">
        <v>25</v>
      </c>
      <c r="D131" s="18">
        <v>7365000</v>
      </c>
      <c r="E131" s="18">
        <v>0</v>
      </c>
      <c r="F131" s="18">
        <v>7365000</v>
      </c>
      <c r="G131" s="18"/>
      <c r="H131" s="18">
        <f>H132+H134+H138+H136</f>
        <v>7395000</v>
      </c>
    </row>
    <row r="132" spans="1:8" x14ac:dyDescent="0.25">
      <c r="A132" s="19" t="s">
        <v>2</v>
      </c>
      <c r="B132" s="19" t="s">
        <v>103</v>
      </c>
      <c r="C132" s="20" t="s">
        <v>104</v>
      </c>
      <c r="D132" s="21">
        <v>6240000</v>
      </c>
      <c r="E132" s="21">
        <v>0</v>
      </c>
      <c r="F132" s="21">
        <v>6240000</v>
      </c>
      <c r="G132" s="21"/>
      <c r="H132" s="21">
        <v>6240000</v>
      </c>
    </row>
    <row r="133" spans="1:8" x14ac:dyDescent="0.25">
      <c r="A133" s="22" t="s">
        <v>164</v>
      </c>
      <c r="B133" s="22" t="s">
        <v>103</v>
      </c>
      <c r="C133" s="23" t="s">
        <v>104</v>
      </c>
      <c r="D133" s="24">
        <v>6240000</v>
      </c>
      <c r="E133" s="24">
        <v>0</v>
      </c>
      <c r="F133" s="24">
        <v>6240000</v>
      </c>
      <c r="G133" s="24"/>
      <c r="H133" s="24">
        <v>6240000</v>
      </c>
    </row>
    <row r="134" spans="1:8" x14ac:dyDescent="0.25">
      <c r="A134" s="19" t="s">
        <v>2</v>
      </c>
      <c r="B134" s="19" t="s">
        <v>109</v>
      </c>
      <c r="C134" s="20" t="s">
        <v>110</v>
      </c>
      <c r="D134" s="21">
        <v>1095000</v>
      </c>
      <c r="E134" s="21">
        <v>0</v>
      </c>
      <c r="F134" s="21">
        <v>1095000</v>
      </c>
      <c r="G134" s="21"/>
      <c r="H134" s="21">
        <v>1095000</v>
      </c>
    </row>
    <row r="135" spans="1:8" x14ac:dyDescent="0.25">
      <c r="A135" s="22" t="s">
        <v>165</v>
      </c>
      <c r="B135" s="22" t="s">
        <v>109</v>
      </c>
      <c r="C135" s="23" t="s">
        <v>110</v>
      </c>
      <c r="D135" s="24">
        <v>1095000</v>
      </c>
      <c r="E135" s="24">
        <v>0</v>
      </c>
      <c r="F135" s="24">
        <v>1095000</v>
      </c>
      <c r="G135" s="24"/>
      <c r="H135" s="24">
        <v>1095000</v>
      </c>
    </row>
    <row r="136" spans="1:8" s="72" customFormat="1" x14ac:dyDescent="0.25">
      <c r="A136" s="19" t="s">
        <v>2</v>
      </c>
      <c r="B136" s="19" t="s">
        <v>126</v>
      </c>
      <c r="C136" s="20" t="s">
        <v>127</v>
      </c>
      <c r="D136" s="73">
        <v>0</v>
      </c>
      <c r="E136" s="73">
        <v>0</v>
      </c>
      <c r="F136" s="73">
        <v>0</v>
      </c>
      <c r="G136" s="73"/>
      <c r="H136" s="73">
        <v>30000</v>
      </c>
    </row>
    <row r="137" spans="1:8" s="72" customFormat="1" x14ac:dyDescent="0.25">
      <c r="A137" s="69" t="s">
        <v>228</v>
      </c>
      <c r="B137" s="22" t="s">
        <v>126</v>
      </c>
      <c r="C137" s="23" t="s">
        <v>127</v>
      </c>
      <c r="D137" s="74">
        <v>0</v>
      </c>
      <c r="E137" s="74">
        <v>0</v>
      </c>
      <c r="F137" s="74">
        <v>0</v>
      </c>
      <c r="G137" s="74">
        <v>30000</v>
      </c>
      <c r="H137" s="74">
        <v>30000</v>
      </c>
    </row>
    <row r="138" spans="1:8" x14ac:dyDescent="0.25">
      <c r="A138" s="19" t="s">
        <v>2</v>
      </c>
      <c r="B138" s="19" t="s">
        <v>129</v>
      </c>
      <c r="C138" s="20" t="s">
        <v>130</v>
      </c>
      <c r="D138" s="21">
        <v>30000</v>
      </c>
      <c r="E138" s="21">
        <v>0</v>
      </c>
      <c r="F138" s="21">
        <v>30000</v>
      </c>
      <c r="G138" s="21"/>
      <c r="H138" s="21">
        <v>30000</v>
      </c>
    </row>
    <row r="139" spans="1:8" x14ac:dyDescent="0.25">
      <c r="A139" s="22" t="s">
        <v>166</v>
      </c>
      <c r="B139" s="22" t="s">
        <v>129</v>
      </c>
      <c r="C139" s="23" t="s">
        <v>130</v>
      </c>
      <c r="D139" s="24">
        <v>30000</v>
      </c>
      <c r="E139" s="24">
        <v>0</v>
      </c>
      <c r="F139" s="24">
        <v>30000</v>
      </c>
      <c r="G139" s="24"/>
      <c r="H139" s="24">
        <v>30000</v>
      </c>
    </row>
    <row r="140" spans="1:8" x14ac:dyDescent="0.25">
      <c r="A140" s="34" t="s">
        <v>85</v>
      </c>
      <c r="B140" s="34" t="s">
        <v>167</v>
      </c>
      <c r="C140" s="35" t="s">
        <v>168</v>
      </c>
      <c r="D140" s="36">
        <v>389000</v>
      </c>
      <c r="E140" s="36">
        <v>0</v>
      </c>
      <c r="F140" s="36">
        <v>389000</v>
      </c>
      <c r="G140" s="36"/>
      <c r="H140" s="36"/>
    </row>
    <row r="141" spans="1:8" x14ac:dyDescent="0.25">
      <c r="A141" s="16" t="s">
        <v>23</v>
      </c>
      <c r="B141" s="16" t="s">
        <v>24</v>
      </c>
      <c r="C141" s="17" t="s">
        <v>25</v>
      </c>
      <c r="D141" s="18">
        <v>389000</v>
      </c>
      <c r="E141" s="18">
        <v>0</v>
      </c>
      <c r="F141" s="18">
        <v>389000</v>
      </c>
      <c r="G141" s="18"/>
      <c r="H141" s="18">
        <f>H142+H144</f>
        <v>389000</v>
      </c>
    </row>
    <row r="142" spans="1:8" x14ac:dyDescent="0.25">
      <c r="A142" s="19" t="s">
        <v>2</v>
      </c>
      <c r="B142" s="19" t="s">
        <v>106</v>
      </c>
      <c r="C142" s="20" t="s">
        <v>107</v>
      </c>
      <c r="D142" s="21">
        <v>245000</v>
      </c>
      <c r="E142" s="21">
        <v>0</v>
      </c>
      <c r="F142" s="21">
        <v>245000</v>
      </c>
      <c r="G142" s="21"/>
      <c r="H142" s="21">
        <v>245000</v>
      </c>
    </row>
    <row r="143" spans="1:8" x14ac:dyDescent="0.25">
      <c r="A143" s="22" t="s">
        <v>169</v>
      </c>
      <c r="B143" s="22" t="s">
        <v>106</v>
      </c>
      <c r="C143" s="23" t="s">
        <v>107</v>
      </c>
      <c r="D143" s="24">
        <v>245000</v>
      </c>
      <c r="E143" s="24">
        <v>0</v>
      </c>
      <c r="F143" s="24">
        <v>245000</v>
      </c>
      <c r="G143" s="24"/>
      <c r="H143" s="24">
        <v>245000</v>
      </c>
    </row>
    <row r="144" spans="1:8" x14ac:dyDescent="0.25">
      <c r="A144" s="19" t="s">
        <v>2</v>
      </c>
      <c r="B144" s="19" t="s">
        <v>88</v>
      </c>
      <c r="C144" s="20" t="s">
        <v>89</v>
      </c>
      <c r="D144" s="21">
        <v>144000</v>
      </c>
      <c r="E144" s="21">
        <v>0</v>
      </c>
      <c r="F144" s="21">
        <v>144000</v>
      </c>
      <c r="G144" s="21"/>
      <c r="H144" s="21">
        <v>144000</v>
      </c>
    </row>
    <row r="145" spans="1:8" x14ac:dyDescent="0.25">
      <c r="A145" s="22" t="s">
        <v>170</v>
      </c>
      <c r="B145" s="22" t="s">
        <v>88</v>
      </c>
      <c r="C145" s="23" t="s">
        <v>89</v>
      </c>
      <c r="D145" s="24">
        <v>144000</v>
      </c>
      <c r="E145" s="24">
        <v>0</v>
      </c>
      <c r="F145" s="24">
        <v>144000</v>
      </c>
      <c r="G145" s="24"/>
      <c r="H145" s="24">
        <v>144000</v>
      </c>
    </row>
    <row r="146" spans="1:8" x14ac:dyDescent="0.25">
      <c r="A146" s="31" t="s">
        <v>82</v>
      </c>
      <c r="B146" s="31" t="s">
        <v>99</v>
      </c>
      <c r="C146" s="32" t="s">
        <v>100</v>
      </c>
      <c r="D146" s="33">
        <v>228000</v>
      </c>
      <c r="E146" s="33">
        <v>0</v>
      </c>
      <c r="F146" s="33">
        <v>228000</v>
      </c>
      <c r="G146" s="33"/>
      <c r="H146" s="33"/>
    </row>
    <row r="147" spans="1:8" ht="22.5" x14ac:dyDescent="0.25">
      <c r="A147" s="34" t="s">
        <v>85</v>
      </c>
      <c r="B147" s="34" t="s">
        <v>146</v>
      </c>
      <c r="C147" s="35" t="s">
        <v>147</v>
      </c>
      <c r="D147" s="36">
        <v>228000</v>
      </c>
      <c r="E147" s="36">
        <v>0</v>
      </c>
      <c r="F147" s="36">
        <v>228000</v>
      </c>
      <c r="G147" s="36"/>
      <c r="H147" s="36"/>
    </row>
    <row r="148" spans="1:8" x14ac:dyDescent="0.25">
      <c r="A148" s="16" t="s">
        <v>23</v>
      </c>
      <c r="B148" s="16" t="s">
        <v>24</v>
      </c>
      <c r="C148" s="17" t="s">
        <v>25</v>
      </c>
      <c r="D148" s="18">
        <v>228000</v>
      </c>
      <c r="E148" s="18">
        <v>0</v>
      </c>
      <c r="F148" s="18">
        <v>228000</v>
      </c>
      <c r="G148" s="18"/>
      <c r="H148" s="18">
        <f>H151+H153+H155+H157+H159+H149</f>
        <v>228000</v>
      </c>
    </row>
    <row r="149" spans="1:8" s="64" customFormat="1" x14ac:dyDescent="0.25">
      <c r="A149" s="67"/>
      <c r="B149" s="67">
        <v>312</v>
      </c>
      <c r="C149" s="68" t="s">
        <v>107</v>
      </c>
      <c r="D149" s="53">
        <v>0</v>
      </c>
      <c r="E149" s="53"/>
      <c r="F149" s="53">
        <v>0</v>
      </c>
      <c r="G149" s="53"/>
      <c r="H149" s="53">
        <v>500</v>
      </c>
    </row>
    <row r="150" spans="1:8" s="64" customFormat="1" x14ac:dyDescent="0.25">
      <c r="A150" s="69" t="s">
        <v>229</v>
      </c>
      <c r="B150" s="69">
        <v>312</v>
      </c>
      <c r="C150" s="70" t="s">
        <v>107</v>
      </c>
      <c r="D150" s="71">
        <v>0</v>
      </c>
      <c r="E150" s="71"/>
      <c r="F150" s="71">
        <v>0</v>
      </c>
      <c r="G150" s="71">
        <v>500</v>
      </c>
      <c r="H150" s="71">
        <v>500</v>
      </c>
    </row>
    <row r="151" spans="1:8" x14ac:dyDescent="0.25">
      <c r="A151" s="19" t="s">
        <v>2</v>
      </c>
      <c r="B151" s="19" t="s">
        <v>88</v>
      </c>
      <c r="C151" s="20" t="s">
        <v>89</v>
      </c>
      <c r="D151" s="21">
        <v>2000</v>
      </c>
      <c r="E151" s="21">
        <v>0</v>
      </c>
      <c r="F151" s="21">
        <v>2000</v>
      </c>
      <c r="G151" s="21"/>
      <c r="H151" s="21">
        <v>1500</v>
      </c>
    </row>
    <row r="152" spans="1:8" x14ac:dyDescent="0.25">
      <c r="A152" s="22" t="s">
        <v>171</v>
      </c>
      <c r="B152" s="22" t="s">
        <v>88</v>
      </c>
      <c r="C152" s="23" t="s">
        <v>89</v>
      </c>
      <c r="D152" s="24">
        <v>2000</v>
      </c>
      <c r="E152" s="24">
        <v>0</v>
      </c>
      <c r="F152" s="24">
        <v>2000</v>
      </c>
      <c r="G152" s="24">
        <v>-500</v>
      </c>
      <c r="H152" s="24">
        <v>1500</v>
      </c>
    </row>
    <row r="153" spans="1:8" x14ac:dyDescent="0.25">
      <c r="A153" s="19" t="s">
        <v>2</v>
      </c>
      <c r="B153" s="19" t="s">
        <v>91</v>
      </c>
      <c r="C153" s="20" t="s">
        <v>92</v>
      </c>
      <c r="D153" s="21">
        <v>35000</v>
      </c>
      <c r="E153" s="21">
        <v>0</v>
      </c>
      <c r="F153" s="21">
        <v>35000</v>
      </c>
      <c r="G153" s="21"/>
      <c r="H153" s="21">
        <v>35000</v>
      </c>
    </row>
    <row r="154" spans="1:8" x14ac:dyDescent="0.25">
      <c r="A154" s="22" t="s">
        <v>172</v>
      </c>
      <c r="B154" s="22" t="s">
        <v>91</v>
      </c>
      <c r="C154" s="23" t="s">
        <v>92</v>
      </c>
      <c r="D154" s="24">
        <v>35000</v>
      </c>
      <c r="E154" s="24">
        <v>0</v>
      </c>
      <c r="F154" s="24">
        <v>35000</v>
      </c>
      <c r="G154" s="24"/>
      <c r="H154" s="24">
        <v>35000</v>
      </c>
    </row>
    <row r="155" spans="1:8" x14ac:dyDescent="0.25">
      <c r="A155" s="19" t="s">
        <v>2</v>
      </c>
      <c r="B155" s="19" t="s">
        <v>123</v>
      </c>
      <c r="C155" s="20" t="s">
        <v>124</v>
      </c>
      <c r="D155" s="21">
        <v>4500</v>
      </c>
      <c r="E155" s="21">
        <v>0</v>
      </c>
      <c r="F155" s="21">
        <v>4500</v>
      </c>
      <c r="G155" s="21"/>
      <c r="H155" s="21">
        <v>4500</v>
      </c>
    </row>
    <row r="156" spans="1:8" x14ac:dyDescent="0.25">
      <c r="A156" s="22" t="s">
        <v>173</v>
      </c>
      <c r="B156" s="22" t="s">
        <v>123</v>
      </c>
      <c r="C156" s="23" t="s">
        <v>124</v>
      </c>
      <c r="D156" s="24">
        <v>4500</v>
      </c>
      <c r="E156" s="24">
        <v>0</v>
      </c>
      <c r="F156" s="24">
        <v>4500</v>
      </c>
      <c r="G156" s="24"/>
      <c r="H156" s="24">
        <v>4500</v>
      </c>
    </row>
    <row r="157" spans="1:8" x14ac:dyDescent="0.25">
      <c r="A157" s="19" t="s">
        <v>2</v>
      </c>
      <c r="B157" s="19" t="s">
        <v>126</v>
      </c>
      <c r="C157" s="20" t="s">
        <v>127</v>
      </c>
      <c r="D157" s="21">
        <v>26500</v>
      </c>
      <c r="E157" s="21">
        <v>0</v>
      </c>
      <c r="F157" s="21">
        <v>26500</v>
      </c>
      <c r="G157" s="21"/>
      <c r="H157" s="21">
        <v>26500</v>
      </c>
    </row>
    <row r="158" spans="1:8" x14ac:dyDescent="0.25">
      <c r="A158" s="22" t="s">
        <v>174</v>
      </c>
      <c r="B158" s="22" t="s">
        <v>126</v>
      </c>
      <c r="C158" s="23" t="s">
        <v>127</v>
      </c>
      <c r="D158" s="24">
        <v>26500</v>
      </c>
      <c r="E158" s="24">
        <v>0</v>
      </c>
      <c r="F158" s="24">
        <v>26500</v>
      </c>
      <c r="G158" s="24"/>
      <c r="H158" s="24">
        <v>26500</v>
      </c>
    </row>
    <row r="159" spans="1:8" x14ac:dyDescent="0.25">
      <c r="A159" s="19" t="s">
        <v>2</v>
      </c>
      <c r="B159" s="19" t="s">
        <v>175</v>
      </c>
      <c r="C159" s="20" t="s">
        <v>176</v>
      </c>
      <c r="D159" s="21">
        <v>160000</v>
      </c>
      <c r="E159" s="21">
        <v>0</v>
      </c>
      <c r="F159" s="21">
        <v>160000</v>
      </c>
      <c r="G159" s="21"/>
      <c r="H159" s="21">
        <v>160000</v>
      </c>
    </row>
    <row r="160" spans="1:8" x14ac:dyDescent="0.25">
      <c r="A160" s="22" t="s">
        <v>177</v>
      </c>
      <c r="B160" s="22" t="s">
        <v>175</v>
      </c>
      <c r="C160" s="23" t="s">
        <v>218</v>
      </c>
      <c r="D160" s="24">
        <v>160000</v>
      </c>
      <c r="E160" s="24">
        <v>0</v>
      </c>
      <c r="F160" s="24">
        <v>160000</v>
      </c>
      <c r="G160" s="24"/>
      <c r="H160" s="24">
        <v>160000</v>
      </c>
    </row>
    <row r="161" spans="1:9" x14ac:dyDescent="0.25">
      <c r="A161" s="13" t="s">
        <v>20</v>
      </c>
      <c r="B161" s="13" t="s">
        <v>44</v>
      </c>
      <c r="C161" s="14" t="s">
        <v>45</v>
      </c>
      <c r="D161" s="15">
        <v>32650</v>
      </c>
      <c r="E161" s="15">
        <v>0</v>
      </c>
      <c r="F161" s="15">
        <v>32650</v>
      </c>
      <c r="G161" s="15"/>
      <c r="H161" s="15">
        <f>H165</f>
        <v>32650</v>
      </c>
      <c r="I161" s="63"/>
    </row>
    <row r="162" spans="1:9" x14ac:dyDescent="0.25">
      <c r="A162" s="28" t="s">
        <v>79</v>
      </c>
      <c r="B162" s="28" t="s">
        <v>80</v>
      </c>
      <c r="C162" s="29" t="s">
        <v>81</v>
      </c>
      <c r="D162" s="30">
        <v>32650</v>
      </c>
      <c r="E162" s="30">
        <v>0</v>
      </c>
      <c r="F162" s="30">
        <v>32650</v>
      </c>
      <c r="G162" s="30"/>
      <c r="H162" s="30"/>
    </row>
    <row r="163" spans="1:9" x14ac:dyDescent="0.25">
      <c r="A163" s="31" t="s">
        <v>82</v>
      </c>
      <c r="B163" s="31" t="s">
        <v>99</v>
      </c>
      <c r="C163" s="32" t="s">
        <v>100</v>
      </c>
      <c r="D163" s="33">
        <v>32650</v>
      </c>
      <c r="E163" s="33">
        <v>0</v>
      </c>
      <c r="F163" s="33">
        <v>32650</v>
      </c>
      <c r="G163" s="33"/>
      <c r="H163" s="33"/>
    </row>
    <row r="164" spans="1:9" ht="22.5" x14ac:dyDescent="0.25">
      <c r="A164" s="34" t="s">
        <v>85</v>
      </c>
      <c r="B164" s="34" t="s">
        <v>146</v>
      </c>
      <c r="C164" s="35" t="s">
        <v>147</v>
      </c>
      <c r="D164" s="36">
        <v>32650</v>
      </c>
      <c r="E164" s="36">
        <v>0</v>
      </c>
      <c r="F164" s="36">
        <v>32650</v>
      </c>
      <c r="G164" s="36"/>
      <c r="H164" s="36"/>
    </row>
    <row r="165" spans="1:9" x14ac:dyDescent="0.25">
      <c r="A165" s="16" t="s">
        <v>23</v>
      </c>
      <c r="B165" s="16" t="s">
        <v>24</v>
      </c>
      <c r="C165" s="17" t="s">
        <v>25</v>
      </c>
      <c r="D165" s="18">
        <v>32650</v>
      </c>
      <c r="E165" s="18">
        <v>0</v>
      </c>
      <c r="F165" s="18">
        <v>32650</v>
      </c>
      <c r="G165" s="18"/>
      <c r="H165" s="18">
        <f>H166+H168+H170+H172+H174</f>
        <v>32650</v>
      </c>
    </row>
    <row r="166" spans="1:9" x14ac:dyDescent="0.25">
      <c r="A166" s="19" t="s">
        <v>2</v>
      </c>
      <c r="B166" s="19" t="s">
        <v>103</v>
      </c>
      <c r="C166" s="20" t="s">
        <v>104</v>
      </c>
      <c r="D166" s="21">
        <v>1560</v>
      </c>
      <c r="E166" s="21">
        <v>0</v>
      </c>
      <c r="F166" s="21">
        <v>1560</v>
      </c>
      <c r="G166" s="21"/>
      <c r="H166" s="21">
        <v>1560</v>
      </c>
    </row>
    <row r="167" spans="1:9" x14ac:dyDescent="0.25">
      <c r="A167" s="22" t="s">
        <v>178</v>
      </c>
      <c r="B167" s="22" t="s">
        <v>103</v>
      </c>
      <c r="C167" s="23" t="s">
        <v>104</v>
      </c>
      <c r="D167" s="24">
        <v>1560</v>
      </c>
      <c r="E167" s="24">
        <v>0</v>
      </c>
      <c r="F167" s="24">
        <v>1560</v>
      </c>
      <c r="G167" s="24"/>
      <c r="H167" s="24">
        <v>1560</v>
      </c>
    </row>
    <row r="168" spans="1:9" x14ac:dyDescent="0.25">
      <c r="A168" s="19" t="s">
        <v>2</v>
      </c>
      <c r="B168" s="19" t="s">
        <v>109</v>
      </c>
      <c r="C168" s="20" t="s">
        <v>110</v>
      </c>
      <c r="D168" s="21">
        <v>260</v>
      </c>
      <c r="E168" s="21">
        <v>0</v>
      </c>
      <c r="F168" s="21">
        <v>260</v>
      </c>
      <c r="G168" s="21"/>
      <c r="H168" s="21">
        <v>260</v>
      </c>
    </row>
    <row r="169" spans="1:9" x14ac:dyDescent="0.25">
      <c r="A169" s="22" t="s">
        <v>179</v>
      </c>
      <c r="B169" s="22" t="s">
        <v>109</v>
      </c>
      <c r="C169" s="23" t="s">
        <v>110</v>
      </c>
      <c r="D169" s="24">
        <v>260</v>
      </c>
      <c r="E169" s="24">
        <v>0</v>
      </c>
      <c r="F169" s="24">
        <v>260</v>
      </c>
      <c r="G169" s="24"/>
      <c r="H169" s="24">
        <v>260</v>
      </c>
    </row>
    <row r="170" spans="1:9" x14ac:dyDescent="0.25">
      <c r="A170" s="19" t="s">
        <v>2</v>
      </c>
      <c r="B170" s="19" t="s">
        <v>91</v>
      </c>
      <c r="C170" s="20" t="s">
        <v>92</v>
      </c>
      <c r="D170" s="21">
        <v>11330</v>
      </c>
      <c r="E170" s="21">
        <v>0</v>
      </c>
      <c r="F170" s="21">
        <v>11330</v>
      </c>
      <c r="G170" s="21"/>
      <c r="H170" s="21">
        <v>11330</v>
      </c>
    </row>
    <row r="171" spans="1:9" x14ac:dyDescent="0.25">
      <c r="A171" s="22" t="s">
        <v>180</v>
      </c>
      <c r="B171" s="22" t="s">
        <v>91</v>
      </c>
      <c r="C171" s="23" t="s">
        <v>92</v>
      </c>
      <c r="D171" s="24">
        <v>11330</v>
      </c>
      <c r="E171" s="24">
        <v>0</v>
      </c>
      <c r="F171" s="24">
        <v>11330</v>
      </c>
      <c r="G171" s="24"/>
      <c r="H171" s="24">
        <v>11330</v>
      </c>
    </row>
    <row r="172" spans="1:9" x14ac:dyDescent="0.25">
      <c r="A172" s="19" t="s">
        <v>2</v>
      </c>
      <c r="B172" s="19" t="s">
        <v>123</v>
      </c>
      <c r="C172" s="20" t="s">
        <v>124</v>
      </c>
      <c r="D172" s="21">
        <v>18500</v>
      </c>
      <c r="E172" s="21">
        <v>0</v>
      </c>
      <c r="F172" s="21">
        <v>18500</v>
      </c>
      <c r="G172" s="21"/>
      <c r="H172" s="21">
        <v>18500</v>
      </c>
    </row>
    <row r="173" spans="1:9" x14ac:dyDescent="0.25">
      <c r="A173" s="22" t="s">
        <v>181</v>
      </c>
      <c r="B173" s="22" t="s">
        <v>123</v>
      </c>
      <c r="C173" s="23" t="s">
        <v>124</v>
      </c>
      <c r="D173" s="24">
        <v>18500</v>
      </c>
      <c r="E173" s="24">
        <v>0</v>
      </c>
      <c r="F173" s="24">
        <v>18500</v>
      </c>
      <c r="G173" s="24"/>
      <c r="H173" s="24">
        <v>18500</v>
      </c>
    </row>
    <row r="174" spans="1:9" x14ac:dyDescent="0.25">
      <c r="A174" s="19" t="s">
        <v>2</v>
      </c>
      <c r="B174" s="19" t="s">
        <v>126</v>
      </c>
      <c r="C174" s="20" t="s">
        <v>127</v>
      </c>
      <c r="D174" s="21">
        <v>1000</v>
      </c>
      <c r="E174" s="21">
        <v>0</v>
      </c>
      <c r="F174" s="21">
        <v>1000</v>
      </c>
      <c r="G174" s="21"/>
      <c r="H174" s="21">
        <v>1000</v>
      </c>
    </row>
    <row r="175" spans="1:9" x14ac:dyDescent="0.25">
      <c r="A175" s="22" t="s">
        <v>182</v>
      </c>
      <c r="B175" s="22" t="s">
        <v>126</v>
      </c>
      <c r="C175" s="23" t="s">
        <v>127</v>
      </c>
      <c r="D175" s="24">
        <v>1000</v>
      </c>
      <c r="E175" s="24">
        <v>0</v>
      </c>
      <c r="F175" s="24">
        <v>1000</v>
      </c>
      <c r="G175" s="24"/>
      <c r="H175" s="24">
        <v>1000</v>
      </c>
    </row>
    <row r="176" spans="1:9" x14ac:dyDescent="0.25">
      <c r="A176" s="13" t="s">
        <v>20</v>
      </c>
      <c r="B176" s="13" t="s">
        <v>47</v>
      </c>
      <c r="C176" s="14" t="s">
        <v>48</v>
      </c>
      <c r="D176" s="15">
        <v>90500</v>
      </c>
      <c r="E176" s="15">
        <v>0</v>
      </c>
      <c r="F176" s="15">
        <v>90500</v>
      </c>
      <c r="G176" s="15"/>
      <c r="H176" s="15">
        <f>H180</f>
        <v>90500</v>
      </c>
      <c r="I176" s="63"/>
    </row>
    <row r="177" spans="1:9" x14ac:dyDescent="0.25">
      <c r="A177" s="28" t="s">
        <v>79</v>
      </c>
      <c r="B177" s="28" t="s">
        <v>80</v>
      </c>
      <c r="C177" s="29" t="s">
        <v>81</v>
      </c>
      <c r="D177" s="30">
        <v>90500</v>
      </c>
      <c r="E177" s="30">
        <v>0</v>
      </c>
      <c r="F177" s="30">
        <v>90500</v>
      </c>
      <c r="G177" s="30"/>
      <c r="H177" s="30"/>
    </row>
    <row r="178" spans="1:9" x14ac:dyDescent="0.25">
      <c r="A178" s="31" t="s">
        <v>82</v>
      </c>
      <c r="B178" s="31" t="s">
        <v>134</v>
      </c>
      <c r="C178" s="32" t="s">
        <v>135</v>
      </c>
      <c r="D178" s="33">
        <v>90500</v>
      </c>
      <c r="E178" s="33">
        <v>0</v>
      </c>
      <c r="F178" s="33">
        <v>90500</v>
      </c>
      <c r="G178" s="33"/>
      <c r="H178" s="33"/>
    </row>
    <row r="179" spans="1:9" x14ac:dyDescent="0.25">
      <c r="A179" s="34" t="s">
        <v>85</v>
      </c>
      <c r="B179" s="34" t="s">
        <v>136</v>
      </c>
      <c r="C179" s="35" t="s">
        <v>137</v>
      </c>
      <c r="D179" s="36">
        <v>90500</v>
      </c>
      <c r="E179" s="36">
        <v>0</v>
      </c>
      <c r="F179" s="36">
        <v>90500</v>
      </c>
      <c r="G179" s="36"/>
      <c r="H179" s="36"/>
    </row>
    <row r="180" spans="1:9" x14ac:dyDescent="0.25">
      <c r="A180" s="16" t="s">
        <v>23</v>
      </c>
      <c r="B180" s="16" t="s">
        <v>24</v>
      </c>
      <c r="C180" s="17" t="s">
        <v>25</v>
      </c>
      <c r="D180" s="18">
        <v>90500</v>
      </c>
      <c r="E180" s="18">
        <v>0</v>
      </c>
      <c r="F180" s="18">
        <v>90500</v>
      </c>
      <c r="G180" s="18"/>
      <c r="H180" s="18">
        <f>H181+H183</f>
        <v>90500</v>
      </c>
    </row>
    <row r="181" spans="1:9" x14ac:dyDescent="0.25">
      <c r="A181" s="19" t="s">
        <v>2</v>
      </c>
      <c r="B181" s="19" t="s">
        <v>138</v>
      </c>
      <c r="C181" s="20" t="s">
        <v>139</v>
      </c>
      <c r="D181" s="21">
        <v>6500</v>
      </c>
      <c r="E181" s="21">
        <v>0</v>
      </c>
      <c r="F181" s="21">
        <v>6500</v>
      </c>
      <c r="G181" s="21"/>
      <c r="H181" s="21">
        <v>6500</v>
      </c>
    </row>
    <row r="182" spans="1:9" x14ac:dyDescent="0.25">
      <c r="A182" s="22" t="s">
        <v>183</v>
      </c>
      <c r="B182" s="22" t="s">
        <v>138</v>
      </c>
      <c r="C182" s="23" t="s">
        <v>184</v>
      </c>
      <c r="D182" s="24">
        <v>6500</v>
      </c>
      <c r="E182" s="24">
        <v>0</v>
      </c>
      <c r="F182" s="24">
        <v>6500</v>
      </c>
      <c r="G182" s="24"/>
      <c r="H182" s="24">
        <v>6500</v>
      </c>
    </row>
    <row r="183" spans="1:9" x14ac:dyDescent="0.25">
      <c r="A183" s="19" t="s">
        <v>2</v>
      </c>
      <c r="B183" s="19" t="s">
        <v>185</v>
      </c>
      <c r="C183" s="20" t="s">
        <v>186</v>
      </c>
      <c r="D183" s="21">
        <v>84000</v>
      </c>
      <c r="E183" s="21">
        <v>0</v>
      </c>
      <c r="F183" s="21">
        <v>84000</v>
      </c>
      <c r="G183" s="21"/>
      <c r="H183" s="21">
        <v>84000</v>
      </c>
    </row>
    <row r="184" spans="1:9" x14ac:dyDescent="0.25">
      <c r="A184" s="22" t="s">
        <v>187</v>
      </c>
      <c r="B184" s="22" t="s">
        <v>185</v>
      </c>
      <c r="C184" s="23" t="s">
        <v>186</v>
      </c>
      <c r="D184" s="24">
        <v>84000</v>
      </c>
      <c r="E184" s="24">
        <v>0</v>
      </c>
      <c r="F184" s="24">
        <v>84000</v>
      </c>
      <c r="G184" s="24"/>
      <c r="H184" s="24">
        <v>84000</v>
      </c>
    </row>
    <row r="185" spans="1:9" x14ac:dyDescent="0.25">
      <c r="A185" s="13" t="s">
        <v>20</v>
      </c>
      <c r="B185" s="13" t="s">
        <v>50</v>
      </c>
      <c r="C185" s="14" t="s">
        <v>51</v>
      </c>
      <c r="D185" s="15">
        <v>183304</v>
      </c>
      <c r="E185" s="15">
        <v>0</v>
      </c>
      <c r="F185" s="15">
        <v>183304</v>
      </c>
      <c r="G185" s="15"/>
      <c r="H185" s="15">
        <f>H189</f>
        <v>183304</v>
      </c>
      <c r="I185" s="63"/>
    </row>
    <row r="186" spans="1:9" x14ac:dyDescent="0.25">
      <c r="A186" s="28" t="s">
        <v>79</v>
      </c>
      <c r="B186" s="28" t="s">
        <v>80</v>
      </c>
      <c r="C186" s="29" t="s">
        <v>81</v>
      </c>
      <c r="D186" s="30">
        <v>183304</v>
      </c>
      <c r="E186" s="30">
        <v>0</v>
      </c>
      <c r="F186" s="30">
        <v>183304</v>
      </c>
      <c r="G186" s="30"/>
      <c r="H186" s="30"/>
    </row>
    <row r="187" spans="1:9" x14ac:dyDescent="0.25">
      <c r="A187" s="31" t="s">
        <v>82</v>
      </c>
      <c r="B187" s="31" t="s">
        <v>99</v>
      </c>
      <c r="C187" s="32" t="s">
        <v>100</v>
      </c>
      <c r="D187" s="33">
        <v>183304</v>
      </c>
      <c r="E187" s="33">
        <v>0</v>
      </c>
      <c r="F187" s="33">
        <v>183304</v>
      </c>
      <c r="G187" s="33"/>
      <c r="H187" s="33"/>
    </row>
    <row r="188" spans="1:9" x14ac:dyDescent="0.25">
      <c r="A188" s="34" t="s">
        <v>115</v>
      </c>
      <c r="B188" s="34" t="s">
        <v>188</v>
      </c>
      <c r="C188" s="35" t="s">
        <v>189</v>
      </c>
      <c r="D188" s="36">
        <v>183304</v>
      </c>
      <c r="E188" s="36">
        <v>0</v>
      </c>
      <c r="F188" s="36">
        <v>183304</v>
      </c>
      <c r="G188" s="36"/>
      <c r="H188" s="36"/>
    </row>
    <row r="189" spans="1:9" x14ac:dyDescent="0.25">
      <c r="A189" s="16" t="s">
        <v>23</v>
      </c>
      <c r="B189" s="16" t="s">
        <v>24</v>
      </c>
      <c r="C189" s="17" t="s">
        <v>25</v>
      </c>
      <c r="D189" s="18">
        <v>183304</v>
      </c>
      <c r="E189" s="18">
        <v>0</v>
      </c>
      <c r="F189" s="18">
        <v>183304</v>
      </c>
      <c r="G189" s="18"/>
      <c r="H189" s="18">
        <f>H190+H192+H194+H196</f>
        <v>183304</v>
      </c>
    </row>
    <row r="190" spans="1:9" x14ac:dyDescent="0.25">
      <c r="A190" s="19" t="s">
        <v>2</v>
      </c>
      <c r="B190" s="19" t="s">
        <v>88</v>
      </c>
      <c r="C190" s="20" t="s">
        <v>89</v>
      </c>
      <c r="D190" s="21">
        <v>140000</v>
      </c>
      <c r="E190" s="21">
        <v>0</v>
      </c>
      <c r="F190" s="21">
        <v>140000</v>
      </c>
      <c r="G190" s="21"/>
      <c r="H190" s="21">
        <v>140000</v>
      </c>
    </row>
    <row r="191" spans="1:9" x14ac:dyDescent="0.25">
      <c r="A191" s="22" t="s">
        <v>190</v>
      </c>
      <c r="B191" s="22" t="s">
        <v>88</v>
      </c>
      <c r="C191" s="23" t="s">
        <v>191</v>
      </c>
      <c r="D191" s="24">
        <v>140000</v>
      </c>
      <c r="E191" s="24">
        <v>0</v>
      </c>
      <c r="F191" s="24">
        <v>140000</v>
      </c>
      <c r="G191" s="24"/>
      <c r="H191" s="24">
        <v>140000</v>
      </c>
    </row>
    <row r="192" spans="1:9" x14ac:dyDescent="0.25">
      <c r="A192" s="19" t="s">
        <v>2</v>
      </c>
      <c r="B192" s="19" t="s">
        <v>91</v>
      </c>
      <c r="C192" s="20" t="s">
        <v>92</v>
      </c>
      <c r="D192" s="21">
        <v>20000</v>
      </c>
      <c r="E192" s="21">
        <v>0</v>
      </c>
      <c r="F192" s="21">
        <v>20000</v>
      </c>
      <c r="G192" s="21"/>
      <c r="H192" s="21">
        <v>20000</v>
      </c>
    </row>
    <row r="193" spans="1:9" x14ac:dyDescent="0.25">
      <c r="A193" s="22" t="s">
        <v>192</v>
      </c>
      <c r="B193" s="22" t="s">
        <v>91</v>
      </c>
      <c r="C193" s="23" t="s">
        <v>92</v>
      </c>
      <c r="D193" s="24">
        <v>20000</v>
      </c>
      <c r="E193" s="24">
        <v>0</v>
      </c>
      <c r="F193" s="24">
        <v>20000</v>
      </c>
      <c r="G193" s="24"/>
      <c r="H193" s="24">
        <v>20000</v>
      </c>
    </row>
    <row r="194" spans="1:9" x14ac:dyDescent="0.25">
      <c r="A194" s="19" t="s">
        <v>2</v>
      </c>
      <c r="B194" s="19" t="s">
        <v>123</v>
      </c>
      <c r="C194" s="20" t="s">
        <v>124</v>
      </c>
      <c r="D194" s="21">
        <v>10000</v>
      </c>
      <c r="E194" s="21">
        <v>0</v>
      </c>
      <c r="F194" s="21">
        <v>10000</v>
      </c>
      <c r="G194" s="21"/>
      <c r="H194" s="21">
        <v>10000</v>
      </c>
    </row>
    <row r="195" spans="1:9" x14ac:dyDescent="0.25">
      <c r="A195" s="22" t="s">
        <v>193</v>
      </c>
      <c r="B195" s="22" t="s">
        <v>123</v>
      </c>
      <c r="C195" s="23" t="s">
        <v>124</v>
      </c>
      <c r="D195" s="24">
        <v>10000</v>
      </c>
      <c r="E195" s="24">
        <v>0</v>
      </c>
      <c r="F195" s="24">
        <v>10000</v>
      </c>
      <c r="G195" s="24"/>
      <c r="H195" s="24">
        <v>10000</v>
      </c>
    </row>
    <row r="196" spans="1:9" x14ac:dyDescent="0.25">
      <c r="A196" s="19" t="s">
        <v>2</v>
      </c>
      <c r="B196" s="19" t="s">
        <v>126</v>
      </c>
      <c r="C196" s="20" t="s">
        <v>127</v>
      </c>
      <c r="D196" s="21">
        <v>13304</v>
      </c>
      <c r="E196" s="21">
        <v>0</v>
      </c>
      <c r="F196" s="21">
        <v>13304</v>
      </c>
      <c r="G196" s="21"/>
      <c r="H196" s="21">
        <v>13304</v>
      </c>
    </row>
    <row r="197" spans="1:9" x14ac:dyDescent="0.25">
      <c r="A197" s="22" t="s">
        <v>194</v>
      </c>
      <c r="B197" s="22" t="s">
        <v>126</v>
      </c>
      <c r="C197" s="23" t="s">
        <v>127</v>
      </c>
      <c r="D197" s="24">
        <v>13304</v>
      </c>
      <c r="E197" s="24">
        <v>0</v>
      </c>
      <c r="F197" s="24">
        <v>13304</v>
      </c>
      <c r="G197" s="24"/>
      <c r="H197" s="24">
        <v>13304</v>
      </c>
    </row>
    <row r="198" spans="1:9" x14ac:dyDescent="0.25">
      <c r="A198" s="13" t="s">
        <v>20</v>
      </c>
      <c r="B198" s="13" t="s">
        <v>57</v>
      </c>
      <c r="C198" s="14" t="s">
        <v>58</v>
      </c>
      <c r="D198" s="15">
        <v>10000</v>
      </c>
      <c r="E198" s="15">
        <v>0</v>
      </c>
      <c r="F198" s="15">
        <v>10000</v>
      </c>
      <c r="G198" s="15"/>
      <c r="H198" s="15">
        <v>10000</v>
      </c>
      <c r="I198" s="63"/>
    </row>
    <row r="199" spans="1:9" x14ac:dyDescent="0.25">
      <c r="A199" s="28" t="s">
        <v>79</v>
      </c>
      <c r="B199" s="28" t="s">
        <v>80</v>
      </c>
      <c r="C199" s="29" t="s">
        <v>81</v>
      </c>
      <c r="D199" s="30">
        <v>10000</v>
      </c>
      <c r="E199" s="30">
        <v>0</v>
      </c>
      <c r="F199" s="30">
        <v>10000</v>
      </c>
      <c r="G199" s="30"/>
      <c r="H199" s="30"/>
    </row>
    <row r="200" spans="1:9" x14ac:dyDescent="0.25">
      <c r="A200" s="31" t="s">
        <v>82</v>
      </c>
      <c r="B200" s="31" t="s">
        <v>99</v>
      </c>
      <c r="C200" s="32" t="s">
        <v>100</v>
      </c>
      <c r="D200" s="33">
        <v>10000</v>
      </c>
      <c r="E200" s="33">
        <v>0</v>
      </c>
      <c r="F200" s="33">
        <v>10000</v>
      </c>
      <c r="G200" s="33"/>
      <c r="H200" s="33"/>
    </row>
    <row r="201" spans="1:9" x14ac:dyDescent="0.25">
      <c r="A201" s="34" t="s">
        <v>85</v>
      </c>
      <c r="B201" s="34" t="s">
        <v>195</v>
      </c>
      <c r="C201" s="35" t="s">
        <v>196</v>
      </c>
      <c r="D201" s="36">
        <v>10000</v>
      </c>
      <c r="E201" s="36">
        <v>0</v>
      </c>
      <c r="F201" s="36">
        <v>10000</v>
      </c>
      <c r="G201" s="36"/>
      <c r="H201" s="36"/>
    </row>
    <row r="202" spans="1:9" x14ac:dyDescent="0.25">
      <c r="A202" s="16" t="s">
        <v>23</v>
      </c>
      <c r="B202" s="16" t="s">
        <v>24</v>
      </c>
      <c r="C202" s="17" t="s">
        <v>25</v>
      </c>
      <c r="D202" s="18">
        <v>10000</v>
      </c>
      <c r="E202" s="18">
        <v>0</v>
      </c>
      <c r="F202" s="18">
        <v>10000</v>
      </c>
      <c r="G202" s="18"/>
      <c r="H202" s="18">
        <v>10000</v>
      </c>
    </row>
    <row r="203" spans="1:9" x14ac:dyDescent="0.25">
      <c r="A203" s="19" t="s">
        <v>2</v>
      </c>
      <c r="B203" s="19" t="s">
        <v>88</v>
      </c>
      <c r="C203" s="20" t="s">
        <v>89</v>
      </c>
      <c r="D203" s="21">
        <v>10000</v>
      </c>
      <c r="E203" s="21">
        <v>0</v>
      </c>
      <c r="F203" s="21">
        <v>10000</v>
      </c>
      <c r="G203" s="21"/>
      <c r="H203" s="21">
        <v>10000</v>
      </c>
    </row>
    <row r="204" spans="1:9" x14ac:dyDescent="0.25">
      <c r="A204" s="22" t="s">
        <v>197</v>
      </c>
      <c r="B204" s="22" t="s">
        <v>88</v>
      </c>
      <c r="C204" s="23" t="s">
        <v>89</v>
      </c>
      <c r="D204" s="24">
        <v>10000</v>
      </c>
      <c r="E204" s="24">
        <v>0</v>
      </c>
      <c r="F204" s="24">
        <v>10000</v>
      </c>
      <c r="G204" s="24"/>
      <c r="H204" s="24">
        <v>10000</v>
      </c>
    </row>
    <row r="205" spans="1:9" s="64" customFormat="1" x14ac:dyDescent="0.25">
      <c r="A205" s="22"/>
      <c r="B205" s="22">
        <v>322</v>
      </c>
      <c r="C205" s="20" t="s">
        <v>92</v>
      </c>
      <c r="D205" s="65">
        <v>0</v>
      </c>
      <c r="E205" s="65">
        <v>0</v>
      </c>
      <c r="F205" s="65">
        <v>0</v>
      </c>
      <c r="G205" s="65"/>
      <c r="H205" s="65">
        <v>0</v>
      </c>
    </row>
    <row r="206" spans="1:9" s="64" customFormat="1" x14ac:dyDescent="0.25">
      <c r="A206" s="69" t="s">
        <v>231</v>
      </c>
      <c r="B206" s="22">
        <v>322</v>
      </c>
      <c r="C206" s="23" t="s">
        <v>222</v>
      </c>
      <c r="D206" s="66">
        <v>0</v>
      </c>
      <c r="E206" s="66">
        <v>0</v>
      </c>
      <c r="F206" s="66">
        <v>0</v>
      </c>
      <c r="G206" s="66"/>
      <c r="H206" s="66">
        <v>0</v>
      </c>
    </row>
    <row r="207" spans="1:9" s="64" customFormat="1" x14ac:dyDescent="0.25">
      <c r="A207" s="69"/>
      <c r="B207" s="22">
        <v>329</v>
      </c>
      <c r="C207" s="20" t="s">
        <v>127</v>
      </c>
      <c r="D207" s="65">
        <v>0</v>
      </c>
      <c r="E207" s="65">
        <v>0</v>
      </c>
      <c r="F207" s="65">
        <v>0</v>
      </c>
      <c r="G207" s="65"/>
      <c r="H207" s="65">
        <v>0</v>
      </c>
    </row>
    <row r="208" spans="1:9" s="64" customFormat="1" x14ac:dyDescent="0.25">
      <c r="A208" s="69" t="s">
        <v>231</v>
      </c>
      <c r="B208" s="22">
        <v>329</v>
      </c>
      <c r="C208" s="23" t="s">
        <v>127</v>
      </c>
      <c r="D208" s="66">
        <v>0</v>
      </c>
      <c r="E208" s="66">
        <v>0</v>
      </c>
      <c r="F208" s="66">
        <v>0</v>
      </c>
      <c r="G208" s="66"/>
      <c r="H208" s="66">
        <v>0</v>
      </c>
    </row>
    <row r="209" spans="1:9" x14ac:dyDescent="0.25">
      <c r="A209" s="13" t="s">
        <v>20</v>
      </c>
      <c r="B209" s="13" t="s">
        <v>63</v>
      </c>
      <c r="C209" s="14" t="s">
        <v>64</v>
      </c>
      <c r="D209" s="15">
        <v>1000</v>
      </c>
      <c r="E209" s="15">
        <v>0</v>
      </c>
      <c r="F209" s="15">
        <v>1000</v>
      </c>
      <c r="G209" s="15"/>
      <c r="H209" s="15">
        <v>11000</v>
      </c>
      <c r="I209" s="63"/>
    </row>
    <row r="210" spans="1:9" x14ac:dyDescent="0.25">
      <c r="A210" s="28" t="s">
        <v>79</v>
      </c>
      <c r="B210" s="28" t="s">
        <v>80</v>
      </c>
      <c r="C210" s="29" t="s">
        <v>81</v>
      </c>
      <c r="D210" s="30">
        <v>1000</v>
      </c>
      <c r="E210" s="30">
        <v>0</v>
      </c>
      <c r="F210" s="30">
        <v>1000</v>
      </c>
      <c r="G210" s="30"/>
      <c r="H210" s="30"/>
    </row>
    <row r="211" spans="1:9" x14ac:dyDescent="0.25">
      <c r="A211" s="31" t="s">
        <v>82</v>
      </c>
      <c r="B211" s="31" t="s">
        <v>83</v>
      </c>
      <c r="C211" s="32" t="s">
        <v>84</v>
      </c>
      <c r="D211" s="33">
        <v>1000</v>
      </c>
      <c r="E211" s="33">
        <v>0</v>
      </c>
      <c r="F211" s="33">
        <v>1000</v>
      </c>
      <c r="G211" s="33"/>
      <c r="H211" s="33"/>
    </row>
    <row r="212" spans="1:9" x14ac:dyDescent="0.25">
      <c r="A212" s="34" t="s">
        <v>85</v>
      </c>
      <c r="B212" s="34" t="s">
        <v>94</v>
      </c>
      <c r="C212" s="35" t="s">
        <v>95</v>
      </c>
      <c r="D212" s="36">
        <v>1000</v>
      </c>
      <c r="E212" s="36">
        <v>0</v>
      </c>
      <c r="F212" s="36">
        <v>1000</v>
      </c>
      <c r="G212" s="36"/>
      <c r="H212" s="36"/>
    </row>
    <row r="213" spans="1:9" x14ac:dyDescent="0.25">
      <c r="A213" s="16" t="s">
        <v>23</v>
      </c>
      <c r="B213" s="16" t="s">
        <v>24</v>
      </c>
      <c r="C213" s="17" t="s">
        <v>25</v>
      </c>
      <c r="D213" s="18">
        <v>1000</v>
      </c>
      <c r="E213" s="18">
        <v>0</v>
      </c>
      <c r="F213" s="18">
        <v>1000</v>
      </c>
      <c r="G213" s="18"/>
      <c r="H213" s="18">
        <v>11000</v>
      </c>
    </row>
    <row r="214" spans="1:9" s="64" customFormat="1" x14ac:dyDescent="0.25">
      <c r="A214" s="67"/>
      <c r="B214" s="67">
        <v>323</v>
      </c>
      <c r="C214" s="68" t="s">
        <v>124</v>
      </c>
      <c r="D214" s="53">
        <v>0</v>
      </c>
      <c r="E214" s="53"/>
      <c r="F214" s="53">
        <v>0</v>
      </c>
      <c r="G214" s="53"/>
      <c r="H214" s="53">
        <v>10000</v>
      </c>
    </row>
    <row r="215" spans="1:9" s="64" customFormat="1" x14ac:dyDescent="0.25">
      <c r="A215" s="69" t="s">
        <v>230</v>
      </c>
      <c r="B215" s="69">
        <v>323</v>
      </c>
      <c r="C215" s="70" t="s">
        <v>219</v>
      </c>
      <c r="D215" s="71">
        <v>0</v>
      </c>
      <c r="E215" s="71"/>
      <c r="F215" s="71">
        <v>0</v>
      </c>
      <c r="G215" s="71">
        <v>10000</v>
      </c>
      <c r="H215" s="71">
        <v>10000</v>
      </c>
    </row>
    <row r="216" spans="1:9" x14ac:dyDescent="0.25">
      <c r="A216" s="19" t="s">
        <v>2</v>
      </c>
      <c r="B216" s="19" t="s">
        <v>126</v>
      </c>
      <c r="C216" s="20" t="s">
        <v>127</v>
      </c>
      <c r="D216" s="21">
        <v>1000</v>
      </c>
      <c r="E216" s="21">
        <v>0</v>
      </c>
      <c r="F216" s="21">
        <v>1000</v>
      </c>
      <c r="G216" s="21"/>
      <c r="H216" s="21">
        <v>1000</v>
      </c>
    </row>
    <row r="217" spans="1:9" x14ac:dyDescent="0.25">
      <c r="A217" s="22" t="s">
        <v>198</v>
      </c>
      <c r="B217" s="22" t="s">
        <v>126</v>
      </c>
      <c r="C217" s="23" t="s">
        <v>127</v>
      </c>
      <c r="D217" s="24">
        <v>1000</v>
      </c>
      <c r="E217" s="24">
        <v>0</v>
      </c>
      <c r="F217" s="24">
        <v>1000</v>
      </c>
      <c r="G217" s="24"/>
      <c r="H217" s="24">
        <v>1000</v>
      </c>
    </row>
    <row r="218" spans="1:9" ht="0" hidden="1" customHeight="1" x14ac:dyDescent="0.25"/>
    <row r="219" spans="1:9" s="77" customFormat="1" ht="0" hidden="1" customHeight="1" x14ac:dyDescent="0.25"/>
    <row r="220" spans="1:9" s="77" customFormat="1" ht="0" hidden="1" customHeight="1" x14ac:dyDescent="0.25"/>
    <row r="221" spans="1:9" s="77" customFormat="1" x14ac:dyDescent="0.25">
      <c r="A221" s="16" t="s">
        <v>23</v>
      </c>
      <c r="B221" s="16" t="s">
        <v>24</v>
      </c>
      <c r="C221" s="17" t="s">
        <v>25</v>
      </c>
      <c r="D221" s="79"/>
      <c r="E221" s="79"/>
      <c r="F221" s="79"/>
      <c r="G221" s="79"/>
      <c r="H221" s="79"/>
    </row>
    <row r="222" spans="1:9" s="77" customFormat="1" x14ac:dyDescent="0.25">
      <c r="A222" s="19" t="s">
        <v>2</v>
      </c>
      <c r="B222" s="19" t="s">
        <v>91</v>
      </c>
      <c r="C222" s="20" t="s">
        <v>92</v>
      </c>
      <c r="D222" s="80">
        <v>160000</v>
      </c>
      <c r="E222" s="80">
        <v>0</v>
      </c>
      <c r="F222" s="80">
        <v>160000</v>
      </c>
      <c r="G222" s="80"/>
      <c r="H222" s="80">
        <v>160000</v>
      </c>
    </row>
    <row r="223" spans="1:9" s="77" customFormat="1" x14ac:dyDescent="0.25">
      <c r="A223" s="22"/>
      <c r="B223" s="22" t="s">
        <v>91</v>
      </c>
      <c r="C223" s="23" t="s">
        <v>232</v>
      </c>
      <c r="D223" s="81">
        <v>160000</v>
      </c>
      <c r="E223" s="81">
        <v>0</v>
      </c>
      <c r="F223" s="81">
        <v>160000</v>
      </c>
      <c r="G223" s="81">
        <v>0</v>
      </c>
      <c r="H223" s="56">
        <f>D223+G223</f>
        <v>160000</v>
      </c>
    </row>
    <row r="224" spans="1:9" s="77" customFormat="1" x14ac:dyDescent="0.25">
      <c r="A224" s="13"/>
      <c r="B224" s="13" t="s">
        <v>233</v>
      </c>
      <c r="C224" s="14" t="s">
        <v>234</v>
      </c>
      <c r="D224" s="78">
        <v>160000</v>
      </c>
      <c r="E224" s="78">
        <v>0</v>
      </c>
      <c r="F224" s="78">
        <v>160000</v>
      </c>
      <c r="G224" s="78"/>
      <c r="H224" s="78">
        <v>160000</v>
      </c>
      <c r="I224" s="63"/>
    </row>
  </sheetData>
  <pageMargins left="0.39370078740157483" right="0.23622047244094491" top="0.19685039370078741" bottom="0.35433070866141736" header="0.51181102362204722" footer="0.15748031496062992"/>
  <pageSetup paperSize="9" scale="80" orientation="landscape" horizontalDpi="300" verticalDpi="300" r:id="rId1"/>
  <headerFooter alignWithMargins="0">
    <oddFooter>&amp;L&amp;"Arial,Regular"&amp;8 LC147RP-IRSP &amp;C&amp;"Arial,Regular"&amp;8Stranica &amp;P od &amp;N &amp;R&amp;"Arial,Regular"&amp;8 *Obrada LC*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prihodi</vt:lpstr>
      <vt:lpstr>rashodi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</dc:creator>
  <cp:lastModifiedBy>DARIA</cp:lastModifiedBy>
  <cp:lastPrinted>2022-07-18T08:57:29Z</cp:lastPrinted>
  <dcterms:created xsi:type="dcterms:W3CDTF">2022-03-24T09:02:58Z</dcterms:created>
  <dcterms:modified xsi:type="dcterms:W3CDTF">2022-07-19T06:30:57Z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