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.7.22. sa laptopa\fin izv 2022\fin izv 30062022\"/>
    </mc:Choice>
  </mc:AlternateContent>
  <bookViews>
    <workbookView xWindow="360" yWindow="15" windowWidth="11340" windowHeight="6540" activeTab="2"/>
  </bookViews>
  <sheets>
    <sheet name="prihodi" sheetId="1" r:id="rId1"/>
    <sheet name="rashodi" sheetId="2" r:id="rId2"/>
    <sheet name="rekapitulacija" sheetId="3" r:id="rId3"/>
  </sheets>
  <calcPr calcId="162913"/>
</workbook>
</file>

<file path=xl/calcChain.xml><?xml version="1.0" encoding="utf-8"?>
<calcChain xmlns="http://schemas.openxmlformats.org/spreadsheetml/2006/main">
  <c r="G125" i="2" l="1"/>
  <c r="G108" i="2"/>
  <c r="G105" i="2"/>
  <c r="D27" i="2"/>
  <c r="G25" i="2" s="1"/>
  <c r="D75" i="1"/>
  <c r="D63" i="1"/>
  <c r="D15" i="1"/>
  <c r="G84" i="2" l="1"/>
  <c r="G53" i="2"/>
  <c r="G44" i="2"/>
  <c r="K5" i="3" l="1"/>
  <c r="K12" i="3"/>
  <c r="K18" i="3"/>
  <c r="K23" i="3"/>
  <c r="K2" i="3"/>
  <c r="K25" i="3" l="1"/>
  <c r="G37" i="2"/>
  <c r="C148" i="2"/>
  <c r="G56" i="2"/>
  <c r="D121" i="2" l="1"/>
  <c r="G119" i="2"/>
  <c r="G117" i="2"/>
  <c r="G78" i="2"/>
  <c r="G48" i="2"/>
  <c r="G99" i="2" l="1"/>
  <c r="G35" i="2" l="1"/>
  <c r="D46" i="1"/>
  <c r="D58" i="1" l="1"/>
  <c r="D38" i="1"/>
  <c r="G124" i="2" l="1"/>
  <c r="G126" i="2" s="1"/>
  <c r="G30" i="2"/>
  <c r="G59" i="2"/>
  <c r="G111" i="2"/>
  <c r="G103" i="2"/>
  <c r="G101" i="2"/>
  <c r="G97" i="2"/>
  <c r="G95" i="2"/>
  <c r="G90" i="2"/>
  <c r="G88" i="2"/>
  <c r="G81" i="2"/>
  <c r="G72" i="2"/>
  <c r="G66" i="2"/>
  <c r="G61" i="2"/>
  <c r="G32" i="2"/>
  <c r="G121" i="2" l="1"/>
  <c r="D21" i="2" l="1"/>
  <c r="D42" i="1"/>
  <c r="D32" i="1" l="1"/>
  <c r="D19" i="1"/>
  <c r="D67" i="1"/>
  <c r="D72" i="1"/>
  <c r="D126" i="2"/>
  <c r="D128" i="2" s="1"/>
  <c r="C8" i="3" s="1"/>
  <c r="D136" i="2"/>
  <c r="C5" i="3" l="1"/>
  <c r="D140" i="2"/>
  <c r="C13" i="3" l="1"/>
  <c r="C19" i="3" s="1"/>
  <c r="C23" i="3" s="1"/>
</calcChain>
</file>

<file path=xl/sharedStrings.xml><?xml version="1.0" encoding="utf-8"?>
<sst xmlns="http://schemas.openxmlformats.org/spreadsheetml/2006/main" count="363" uniqueCount="187">
  <si>
    <t>PRIHODI</t>
  </si>
  <si>
    <t>PRIHODI OD MINISTARSTVA ZNANOSTI, OBRAZOVANJA I ŠPORTA</t>
  </si>
  <si>
    <t>Prihodi za finan. rashoda poslov. - plaće</t>
  </si>
  <si>
    <t>Prijevoz</t>
  </si>
  <si>
    <t>Prihodi za fin. mat. troškova</t>
  </si>
  <si>
    <t>Prihodi od grada za energente</t>
  </si>
  <si>
    <t>Prihodi od grada za liječnićke preglede</t>
  </si>
  <si>
    <t>Prihodi od grada za pedag. dokumentaciju</t>
  </si>
  <si>
    <t>Prihodi za stari papir</t>
  </si>
  <si>
    <t>Prihodi od suf. cijene usl.- šk. kuhinja</t>
  </si>
  <si>
    <t xml:space="preserve">UKUPNO </t>
  </si>
  <si>
    <t>kn</t>
  </si>
  <si>
    <t>a)</t>
  </si>
  <si>
    <t>1.</t>
  </si>
  <si>
    <t>2.</t>
  </si>
  <si>
    <t>PRIHODI OD GRADA OSIJEKA</t>
  </si>
  <si>
    <t>3.</t>
  </si>
  <si>
    <t>PRIHODI OD ŽUPANIJE OSJEČKO-BARANJSKE</t>
  </si>
  <si>
    <t>4.</t>
  </si>
  <si>
    <t>5.</t>
  </si>
  <si>
    <t>VLASTITI PRIHODI</t>
  </si>
  <si>
    <t>6.</t>
  </si>
  <si>
    <t>PRIHODI OD SUFINANCIRANJA CIJENA USLUGA</t>
  </si>
  <si>
    <t>PRIHODI OD IMOVINE</t>
  </si>
  <si>
    <t>RASHODI ZA ZAPOSLENE</t>
  </si>
  <si>
    <t>Plaće za zaposlene</t>
  </si>
  <si>
    <t>Plaće za prekovremeni rad</t>
  </si>
  <si>
    <t>Plaće za posebne uvjete rada</t>
  </si>
  <si>
    <t>MATERIJALNI RASHODI</t>
  </si>
  <si>
    <t>Dnevnice za sl.put u zemlji</t>
  </si>
  <si>
    <t>Nak. za smještaj na sl. putu u zemlji</t>
  </si>
  <si>
    <t>Nak. za prijevoz na sl. putu u zemlji</t>
  </si>
  <si>
    <t>Naknade za prijevoz na posao</t>
  </si>
  <si>
    <t>Seminari, savjetovanja i simpoziji</t>
  </si>
  <si>
    <t>Uredski materijal</t>
  </si>
  <si>
    <t>Literatura</t>
  </si>
  <si>
    <t>Mat.i sred. za čišćenje i odr.</t>
  </si>
  <si>
    <t>Mat. za hig. potrebe i njegu</t>
  </si>
  <si>
    <t>Električna energija</t>
  </si>
  <si>
    <t>Sitni inventar</t>
  </si>
  <si>
    <t>Usluge telefona, telefaksa</t>
  </si>
  <si>
    <t>Poštarina, pisma, tiskanice i sl.</t>
  </si>
  <si>
    <t>Usluge tek. i invest.odr. građ. obj.</t>
  </si>
  <si>
    <t>Usluge tek. i invest.odr.post.i opreme</t>
  </si>
  <si>
    <t>Opskrba vodom</t>
  </si>
  <si>
    <t>Iznošenje i odvoz smeća</t>
  </si>
  <si>
    <t>Obvezni i prev. zdr. pregledi zaposl.</t>
  </si>
  <si>
    <t>Labaratorijske usluge</t>
  </si>
  <si>
    <t>UGOVORI O DJELU</t>
  </si>
  <si>
    <t>Ostale računalne usluge</t>
  </si>
  <si>
    <t>Graf. i tiskarske usl., usl.kopiranja i sl.</t>
  </si>
  <si>
    <t>Reprezentacija</t>
  </si>
  <si>
    <t>Ostali nesp. rashodi poslovanja</t>
  </si>
  <si>
    <t>FINANCIJSKI RASHODI</t>
  </si>
  <si>
    <t>b)</t>
  </si>
  <si>
    <t>RASHODI</t>
  </si>
  <si>
    <t>c)</t>
  </si>
  <si>
    <t>7.</t>
  </si>
  <si>
    <t>PRIHODI OD KAPITALNIH I TEKUĆIH DONACIJA</t>
  </si>
  <si>
    <t>Usluge čuvanja imovine i osoba</t>
  </si>
  <si>
    <t>RASHODI ZA NABAVU NEFINANCIJSKE IMOVINE</t>
  </si>
  <si>
    <t>Knjige za knjižnicu</t>
  </si>
  <si>
    <t>REZULTAT POSLOVANJA</t>
  </si>
  <si>
    <t>Voditelj računovodstva</t>
  </si>
  <si>
    <t>Daria Rupčić, dipl.oec.</t>
  </si>
  <si>
    <t>Ravnatelj:</t>
  </si>
  <si>
    <t>Zlatko Kraljević, prof.</t>
  </si>
  <si>
    <t>Naknade za bolest, invalid.,smrtni sl.</t>
  </si>
  <si>
    <t>Namirnice</t>
  </si>
  <si>
    <t xml:space="preserve">Ostale usluge tek. i inv.održavanja </t>
  </si>
  <si>
    <t>Nagrade učenicima</t>
  </si>
  <si>
    <t>Donacije - OS</t>
  </si>
  <si>
    <t xml:space="preserve">Ostale nespom. Usluge </t>
  </si>
  <si>
    <t>PRIHODI IZ PROTEKLIH GOD.</t>
  </si>
  <si>
    <t>Ostali vlastiti prihodi</t>
  </si>
  <si>
    <t>Plaće za smjenski rad</t>
  </si>
  <si>
    <t>Jubilarne nagrade, pomoć  i otpremnine</t>
  </si>
  <si>
    <t>Plaćeni dopust</t>
  </si>
  <si>
    <t xml:space="preserve">Jubilarne nagrade </t>
  </si>
  <si>
    <t>Otpremnine</t>
  </si>
  <si>
    <t xml:space="preserve">Doprinosi na plaće </t>
  </si>
  <si>
    <t>Članarine</t>
  </si>
  <si>
    <t>Zatezne kamate</t>
  </si>
  <si>
    <t>Kapitalni rashodi - postrojenja i oprema</t>
  </si>
  <si>
    <t>Materijal za tek.i invest. Održavanje</t>
  </si>
  <si>
    <t>Prihodi od grada za insp. Nalaze</t>
  </si>
  <si>
    <t>Službena i zaštitna odjeća i obuća</t>
  </si>
  <si>
    <t>Usluge interneta</t>
  </si>
  <si>
    <t>Ostale usluge za komunikaciju i prijevoz</t>
  </si>
  <si>
    <t>Tisak</t>
  </si>
  <si>
    <t>Ostale komunalne usluge</t>
  </si>
  <si>
    <t>Uređenje prostora</t>
  </si>
  <si>
    <t>Rashodi protokola (vijenci, svijeće,..)</t>
  </si>
  <si>
    <t>Prihodi od grada - hitne int.</t>
  </si>
  <si>
    <t>Ostali materijal i sirovine</t>
  </si>
  <si>
    <t>Dimnjačarske usluge</t>
  </si>
  <si>
    <t>Ostale intelektualne usluge</t>
  </si>
  <si>
    <t>Prihodi od suf. cijene usl.- produženi boravak</t>
  </si>
  <si>
    <t>Zavod za stanovanje - otkup</t>
  </si>
  <si>
    <t xml:space="preserve">Ostali nenavedeni ras. za zap. </t>
  </si>
  <si>
    <t>Tečajevi i stručni ispiti</t>
  </si>
  <si>
    <t>Najamnine za opremu</t>
  </si>
  <si>
    <t>Prijevoz na natjecanja</t>
  </si>
  <si>
    <t>Voditelji ŽSV</t>
  </si>
  <si>
    <t>Mentorstvo</t>
  </si>
  <si>
    <t>Prihodi - ZADRUGA IVANČICA</t>
  </si>
  <si>
    <t>Deratizacija</t>
  </si>
  <si>
    <t>Naknada zbog nezapošljavanja invalida</t>
  </si>
  <si>
    <t xml:space="preserve">Ostale pristojbe i naknade </t>
  </si>
  <si>
    <t>konto</t>
  </si>
  <si>
    <t>Dar za djecu, regres, božićnica</t>
  </si>
  <si>
    <t>Darovi (dar za djecu, Božićnica)</t>
  </si>
  <si>
    <t>Regres</t>
  </si>
  <si>
    <t>Plaće za stručne ispite</t>
  </si>
  <si>
    <t xml:space="preserve"> 4/1</t>
  </si>
  <si>
    <t xml:space="preserve"> 2/1</t>
  </si>
  <si>
    <t>Ostali mat. za proiz. energ.(peleti)</t>
  </si>
  <si>
    <t>Prihodi za natjec - matematike</t>
  </si>
  <si>
    <t>Prihodi od kamate po dep. (Addiko banka)</t>
  </si>
  <si>
    <t xml:space="preserve"> 3/1</t>
  </si>
  <si>
    <t>PRIHODI  HZZ  (STR. osposobljavanje)</t>
  </si>
  <si>
    <t>volonteri (za doprinose)</t>
  </si>
  <si>
    <t xml:space="preserve"> 12/8</t>
  </si>
  <si>
    <t xml:space="preserve"> 1/1</t>
  </si>
  <si>
    <t xml:space="preserve"> 5/2</t>
  </si>
  <si>
    <t xml:space="preserve"> 5/3</t>
  </si>
  <si>
    <t>Učinjena šteta</t>
  </si>
  <si>
    <t>Prihodi od iznajmljivanja dvorane</t>
  </si>
  <si>
    <t>8.</t>
  </si>
  <si>
    <t>Prihodi za natjec - sport ŠŠSOBŽ</t>
  </si>
  <si>
    <t>Prihodi za natjec. - sport ZŠU</t>
  </si>
  <si>
    <t>Ostali nespomenuti prihodi po pos propis (odvj)</t>
  </si>
  <si>
    <t>Plaće za mentorski rad</t>
  </si>
  <si>
    <t>Naknada za korištenje priv automobila</t>
  </si>
  <si>
    <t>HŠSS i Agencija</t>
  </si>
  <si>
    <t>Prihodi od suf. cijene usl. - GRAD i ŽUP</t>
  </si>
  <si>
    <t>Prihodi od suf. cijene usl. - GRAD za mk, EU</t>
  </si>
  <si>
    <t xml:space="preserve"> 2/7</t>
  </si>
  <si>
    <t>Prihodi od suf. cijene usl. - grad za adhd</t>
  </si>
  <si>
    <t>Prihodi od grada - pb, projekt EU</t>
  </si>
  <si>
    <t xml:space="preserve"> 2/3  2/6</t>
  </si>
  <si>
    <t>POMOĆI  EU - MIN</t>
  </si>
  <si>
    <t>Tekući prijenos između pror.korisnika DR</t>
  </si>
  <si>
    <t>Tekući prijenos između pror.korisnika IST</t>
  </si>
  <si>
    <t>Plin</t>
  </si>
  <si>
    <t>Motorni benzin i dizel gorivo</t>
  </si>
  <si>
    <t>Ostali rashodi</t>
  </si>
  <si>
    <t>Ostale naknade iz pror u naravi (radne bilj)</t>
  </si>
  <si>
    <t>Tuđa imovina dobivena na korištenje</t>
  </si>
  <si>
    <t>(IZVANBILANČNI ZAPIS) aktiva i pasiva</t>
  </si>
  <si>
    <t>Ostali mat. za potrebe red. poslov.(ped.dok)</t>
  </si>
  <si>
    <t>Licence *</t>
  </si>
  <si>
    <t>Sitni inventar*</t>
  </si>
  <si>
    <t>prihod u 2019.g. rashod u 2020.g.*</t>
  </si>
  <si>
    <t>Naknade ostalih troškova - VOLONERI*</t>
  </si>
  <si>
    <t>Usluge platnog prometa - usluge banke</t>
  </si>
  <si>
    <t>Radni udžbenici za 2021.</t>
  </si>
  <si>
    <t>Grad za INVESTICIJE - oprema</t>
  </si>
  <si>
    <t>Lijekovi</t>
  </si>
  <si>
    <t>Usluge odvjetnika</t>
  </si>
  <si>
    <t>PRIHODI 6</t>
  </si>
  <si>
    <t>PRIHOD 7</t>
  </si>
  <si>
    <t>RASHODI 3</t>
  </si>
  <si>
    <t>RASHODI 4</t>
  </si>
  <si>
    <t>projekt ERASMUS+</t>
  </si>
  <si>
    <t>POLUGODIŠNJI  IZVJEŠTAJ ZA 2022. GODINU</t>
  </si>
  <si>
    <t>Kapitalne pomoći (udžbenici) za 2022.</t>
  </si>
  <si>
    <t>Ostalo - stručni ispiti, sud presude, testiranje</t>
  </si>
  <si>
    <t>636127/9</t>
  </si>
  <si>
    <t>Prihodi od grada - ostalo - Šk. Shema</t>
  </si>
  <si>
    <t>Ostali prihodi za posebne namjene  (natj-ref)</t>
  </si>
  <si>
    <t xml:space="preserve"> 2/2</t>
  </si>
  <si>
    <t>SVEUKUPNO PRIHODI u 2022. godini</t>
  </si>
  <si>
    <t xml:space="preserve">Prihodi </t>
  </si>
  <si>
    <t>Donacije - Agencije</t>
  </si>
  <si>
    <t>Plaće po sudskim presudama</t>
  </si>
  <si>
    <t>Ostali rashodi za sl. putovanja</t>
  </si>
  <si>
    <t>Ostali mat. za potrebe red. poslov.</t>
  </si>
  <si>
    <t>Sudske pristojbe</t>
  </si>
  <si>
    <t>Troškovi sudskih postupaka</t>
  </si>
  <si>
    <t>Ostali troškovi</t>
  </si>
  <si>
    <t>SVEUKUPNO RASHODI u 2022. godini</t>
  </si>
  <si>
    <t xml:space="preserve"> RASHODI u 2022. godini</t>
  </si>
  <si>
    <t>REKAPITULACIJA  - 30.06.2022.</t>
  </si>
  <si>
    <t>PRIHODI tekući u 2022. godini</t>
  </si>
  <si>
    <t>RASHODI tekući u 2022. godini</t>
  </si>
  <si>
    <t>Osijek, 09.07.2022.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</si>
</sst>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1"/>
      <name val="Times New Roman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2"/>
      <name val="Times New Roman CE"/>
      <charset val="238"/>
    </font>
    <font>
      <b/>
      <sz val="11"/>
      <name val="Times New Roman CE"/>
      <charset val="238"/>
    </font>
    <font>
      <sz val="8"/>
      <name val="Arial"/>
      <family val="2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9"/>
      <name val="Times New Roman CE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/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4" fontId="5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0" fillId="0" borderId="0" xfId="0" applyBorder="1"/>
    <xf numFmtId="4" fontId="2" fillId="0" borderId="0" xfId="0" applyNumberFormat="1" applyFont="1" applyFill="1" applyBorder="1" applyAlignment="1"/>
    <xf numFmtId="0" fontId="9" fillId="0" borderId="0" xfId="0" applyFont="1"/>
    <xf numFmtId="0" fontId="9" fillId="0" borderId="0" xfId="0" applyFont="1" applyBorder="1"/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0" fillId="0" borderId="0" xfId="0" applyFont="1"/>
    <xf numFmtId="4" fontId="6" fillId="0" borderId="1" xfId="0" applyNumberFormat="1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5" fillId="0" borderId="2" xfId="0" applyNumberFormat="1" applyFont="1" applyFill="1" applyBorder="1" applyAlignment="1"/>
    <xf numFmtId="4" fontId="11" fillId="0" borderId="0" xfId="0" applyNumberFormat="1" applyFont="1"/>
    <xf numFmtId="0" fontId="2" fillId="0" borderId="0" xfId="0" applyFont="1" applyFill="1" applyBorder="1" applyAlignment="1"/>
    <xf numFmtId="4" fontId="12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13" fillId="0" borderId="0" xfId="0" applyFont="1"/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" fontId="14" fillId="0" borderId="0" xfId="0" applyNumberFormat="1" applyFont="1"/>
    <xf numFmtId="0" fontId="14" fillId="0" borderId="0" xfId="0" applyFont="1"/>
    <xf numFmtId="0" fontId="16" fillId="0" borderId="0" xfId="0" applyFont="1" applyFill="1" applyBorder="1" applyAlignment="1"/>
    <xf numFmtId="4" fontId="17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Fill="1" applyBorder="1" applyAlignment="1"/>
    <xf numFmtId="4" fontId="0" fillId="0" borderId="0" xfId="0" applyNumberFormat="1" applyBorder="1"/>
    <xf numFmtId="0" fontId="14" fillId="0" borderId="0" xfId="0" applyFont="1" applyBorder="1"/>
    <xf numFmtId="4" fontId="14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1" fillId="0" borderId="0" xfId="0" applyFont="1"/>
    <xf numFmtId="4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14" fillId="0" borderId="0" xfId="0" applyNumberFormat="1" applyFont="1"/>
    <xf numFmtId="0" fontId="8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4" workbookViewId="0">
      <selection activeCell="M44" sqref="M44"/>
    </sheetView>
  </sheetViews>
  <sheetFormatPr defaultRowHeight="12.75" x14ac:dyDescent="0.2"/>
  <cols>
    <col min="1" max="1" width="3.42578125" customWidth="1"/>
    <col min="2" max="2" width="4" customWidth="1"/>
    <col min="3" max="3" width="34.7109375" customWidth="1"/>
    <col min="4" max="4" width="14.85546875" customWidth="1"/>
    <col min="5" max="5" width="7.5703125" customWidth="1"/>
    <col min="7" max="7" width="9.140625" style="43" customWidth="1"/>
    <col min="8" max="8" width="9.140625" style="40" customWidth="1"/>
    <col min="10" max="10" width="11.7109375" customWidth="1"/>
    <col min="11" max="11" width="9.140625" customWidth="1"/>
  </cols>
  <sheetData>
    <row r="1" spans="1:10" s="16" customFormat="1" ht="15" customHeight="1" x14ac:dyDescent="0.25">
      <c r="A1" s="60" t="s">
        <v>165</v>
      </c>
      <c r="B1" s="60"/>
      <c r="C1" s="60"/>
      <c r="D1" s="60"/>
      <c r="E1" s="60"/>
      <c r="F1" s="60"/>
      <c r="G1" s="60"/>
      <c r="H1" s="44"/>
    </row>
    <row r="2" spans="1:10" s="16" customFormat="1" ht="13.5" customHeight="1" x14ac:dyDescent="0.25">
      <c r="B2" s="17"/>
      <c r="G2" s="43"/>
      <c r="H2" s="44"/>
    </row>
    <row r="3" spans="1:10" ht="18.75" customHeight="1" x14ac:dyDescent="0.2"/>
    <row r="4" spans="1:10" ht="15.75" x14ac:dyDescent="0.25">
      <c r="A4" s="17" t="s">
        <v>12</v>
      </c>
      <c r="B4" s="17" t="s">
        <v>0</v>
      </c>
      <c r="G4" s="43" t="s">
        <v>109</v>
      </c>
    </row>
    <row r="5" spans="1:10" ht="21" customHeight="1" x14ac:dyDescent="0.2"/>
    <row r="6" spans="1:10" x14ac:dyDescent="0.2">
      <c r="A6" t="s">
        <v>13</v>
      </c>
      <c r="B6" t="s">
        <v>1</v>
      </c>
    </row>
    <row r="7" spans="1:10" x14ac:dyDescent="0.2">
      <c r="C7" s="20"/>
      <c r="D7" s="20"/>
      <c r="E7" s="20"/>
      <c r="F7" s="20"/>
    </row>
    <row r="8" spans="1:10" ht="15" x14ac:dyDescent="0.25">
      <c r="B8" s="20"/>
      <c r="C8" s="3" t="s">
        <v>2</v>
      </c>
      <c r="D8" s="2">
        <v>3580765.49</v>
      </c>
      <c r="E8" s="7" t="s">
        <v>11</v>
      </c>
      <c r="F8" s="20"/>
      <c r="G8" s="43">
        <v>636121</v>
      </c>
      <c r="H8" s="39" t="s">
        <v>114</v>
      </c>
    </row>
    <row r="9" spans="1:10" ht="15" x14ac:dyDescent="0.25">
      <c r="B9" s="20"/>
      <c r="C9" s="3" t="s">
        <v>76</v>
      </c>
      <c r="D9" s="2">
        <v>41944.38</v>
      </c>
      <c r="E9" s="7" t="s">
        <v>11</v>
      </c>
      <c r="F9" s="20"/>
      <c r="G9" s="43">
        <v>636123</v>
      </c>
    </row>
    <row r="10" spans="1:10" ht="15" x14ac:dyDescent="0.25">
      <c r="B10" s="20"/>
      <c r="C10" s="3" t="s">
        <v>3</v>
      </c>
      <c r="D10" s="2">
        <v>67767.28</v>
      </c>
      <c r="E10" s="7" t="s">
        <v>11</v>
      </c>
      <c r="F10" s="20"/>
      <c r="G10" s="43">
        <v>636122</v>
      </c>
    </row>
    <row r="11" spans="1:10" ht="15" x14ac:dyDescent="0.25">
      <c r="B11" s="20"/>
      <c r="C11" s="3" t="s">
        <v>104</v>
      </c>
      <c r="D11" s="2">
        <v>0</v>
      </c>
      <c r="E11" s="7" t="s">
        <v>11</v>
      </c>
      <c r="F11" s="20"/>
      <c r="G11" s="43">
        <v>636124</v>
      </c>
    </row>
    <row r="12" spans="1:10" ht="15" x14ac:dyDescent="0.25">
      <c r="B12" s="20"/>
      <c r="C12" s="3" t="s">
        <v>103</v>
      </c>
      <c r="D12" s="2">
        <v>3970</v>
      </c>
      <c r="E12" s="7" t="s">
        <v>11</v>
      </c>
      <c r="F12" s="20"/>
      <c r="G12" s="43">
        <v>636126</v>
      </c>
    </row>
    <row r="13" spans="1:10" ht="15" x14ac:dyDescent="0.25">
      <c r="B13" s="20"/>
      <c r="C13" s="3" t="s">
        <v>110</v>
      </c>
      <c r="D13" s="2">
        <v>75000</v>
      </c>
      <c r="E13" s="7" t="s">
        <v>11</v>
      </c>
      <c r="F13" s="20"/>
      <c r="G13" s="43">
        <v>636125</v>
      </c>
      <c r="J13" s="36"/>
    </row>
    <row r="14" spans="1:10" ht="15" x14ac:dyDescent="0.25">
      <c r="B14" s="20"/>
      <c r="C14" s="3" t="s">
        <v>134</v>
      </c>
      <c r="D14" s="2">
        <v>2275</v>
      </c>
      <c r="E14" s="7" t="s">
        <v>11</v>
      </c>
      <c r="F14" s="20"/>
      <c r="G14" s="43">
        <v>636128</v>
      </c>
      <c r="J14" s="36"/>
    </row>
    <row r="15" spans="1:10" ht="15" x14ac:dyDescent="0.25">
      <c r="B15" s="20"/>
      <c r="C15" s="3" t="s">
        <v>167</v>
      </c>
      <c r="D15" s="2">
        <f>1758+109225.42</f>
        <v>110983.42</v>
      </c>
      <c r="E15" s="7" t="s">
        <v>11</v>
      </c>
      <c r="F15" s="20"/>
      <c r="G15" s="43" t="s">
        <v>168</v>
      </c>
    </row>
    <row r="16" spans="1:10" ht="15" x14ac:dyDescent="0.25">
      <c r="B16" s="20"/>
      <c r="C16" s="3" t="s">
        <v>156</v>
      </c>
      <c r="D16" s="2">
        <v>0</v>
      </c>
      <c r="E16" s="7" t="s">
        <v>11</v>
      </c>
      <c r="F16" s="20"/>
      <c r="G16" s="43">
        <v>636120</v>
      </c>
    </row>
    <row r="17" spans="1:14" ht="15.75" thickBot="1" x14ac:dyDescent="0.3">
      <c r="B17" s="20"/>
      <c r="C17" s="3" t="s">
        <v>166</v>
      </c>
      <c r="D17" s="6">
        <v>0</v>
      </c>
      <c r="E17" s="7" t="s">
        <v>11</v>
      </c>
      <c r="F17" s="20"/>
      <c r="G17" s="43">
        <v>636221</v>
      </c>
    </row>
    <row r="18" spans="1:14" ht="16.5" thickTop="1" thickBot="1" x14ac:dyDescent="0.3">
      <c r="B18" s="20"/>
      <c r="C18" s="3" t="s">
        <v>141</v>
      </c>
      <c r="D18" s="6">
        <v>0</v>
      </c>
      <c r="E18" s="7" t="s">
        <v>11</v>
      </c>
      <c r="F18" s="20"/>
      <c r="G18" s="43">
        <v>63811</v>
      </c>
    </row>
    <row r="19" spans="1:14" ht="15" thickTop="1" x14ac:dyDescent="0.2">
      <c r="C19" s="14" t="s">
        <v>10</v>
      </c>
      <c r="D19" s="8">
        <f>SUM(D8:D18)</f>
        <v>3882705.57</v>
      </c>
      <c r="E19" s="9" t="s">
        <v>11</v>
      </c>
      <c r="J19" s="36"/>
    </row>
    <row r="20" spans="1:14" ht="19.5" customHeight="1" x14ac:dyDescent="0.25">
      <c r="C20" s="4"/>
      <c r="D20" s="2"/>
      <c r="E20" s="2"/>
    </row>
    <row r="21" spans="1:14" ht="15.75" x14ac:dyDescent="0.25">
      <c r="A21" t="s">
        <v>14</v>
      </c>
      <c r="B21" t="s">
        <v>15</v>
      </c>
      <c r="C21" s="1"/>
      <c r="D21" s="2"/>
      <c r="E21" s="2"/>
      <c r="F21" s="20"/>
    </row>
    <row r="22" spans="1:14" ht="15" x14ac:dyDescent="0.25">
      <c r="C22" s="3" t="s">
        <v>4</v>
      </c>
      <c r="D22" s="2">
        <v>87805.71</v>
      </c>
      <c r="E22" s="7" t="s">
        <v>11</v>
      </c>
      <c r="F22" s="20"/>
      <c r="G22" s="43">
        <v>671121</v>
      </c>
      <c r="H22" s="40" t="s">
        <v>115</v>
      </c>
    </row>
    <row r="23" spans="1:14" ht="15" x14ac:dyDescent="0.25">
      <c r="C23" s="3" t="s">
        <v>5</v>
      </c>
      <c r="D23" s="2">
        <v>125317.32</v>
      </c>
      <c r="E23" s="7" t="s">
        <v>11</v>
      </c>
      <c r="F23" s="20"/>
      <c r="G23" s="43">
        <v>671122</v>
      </c>
    </row>
    <row r="24" spans="1:14" ht="15" x14ac:dyDescent="0.25">
      <c r="C24" s="3" t="s">
        <v>6</v>
      </c>
      <c r="D24" s="2">
        <v>0</v>
      </c>
      <c r="E24" s="7" t="s">
        <v>11</v>
      </c>
      <c r="F24" s="20"/>
      <c r="G24" s="43">
        <v>671125</v>
      </c>
    </row>
    <row r="25" spans="1:14" ht="15" x14ac:dyDescent="0.25">
      <c r="C25" s="3" t="s">
        <v>7</v>
      </c>
      <c r="D25" s="2">
        <v>2350</v>
      </c>
      <c r="E25" s="7" t="s">
        <v>11</v>
      </c>
      <c r="F25" s="20"/>
      <c r="G25" s="43">
        <v>671126</v>
      </c>
    </row>
    <row r="26" spans="1:14" ht="15" x14ac:dyDescent="0.25">
      <c r="C26" s="3" t="s">
        <v>85</v>
      </c>
      <c r="D26" s="2">
        <v>0</v>
      </c>
      <c r="E26" s="7" t="s">
        <v>11</v>
      </c>
      <c r="F26" s="20"/>
      <c r="G26" s="43">
        <v>671123</v>
      </c>
    </row>
    <row r="27" spans="1:14" ht="15" x14ac:dyDescent="0.25">
      <c r="C27" s="3" t="s">
        <v>93</v>
      </c>
      <c r="D27" s="2">
        <v>0</v>
      </c>
      <c r="E27" s="7" t="s">
        <v>11</v>
      </c>
      <c r="F27" s="20"/>
      <c r="G27" s="43">
        <v>671124</v>
      </c>
    </row>
    <row r="28" spans="1:14" ht="15" x14ac:dyDescent="0.25">
      <c r="C28" s="3" t="s">
        <v>157</v>
      </c>
      <c r="D28" s="2">
        <v>3991.74</v>
      </c>
      <c r="E28" s="7" t="s">
        <v>11</v>
      </c>
      <c r="F28" s="20"/>
      <c r="G28" s="43">
        <v>671128</v>
      </c>
      <c r="J28" s="3"/>
      <c r="K28" s="2"/>
      <c r="L28" s="7"/>
      <c r="M28" s="20"/>
      <c r="N28" s="38"/>
    </row>
    <row r="29" spans="1:14" ht="15" x14ac:dyDescent="0.25">
      <c r="C29" s="3" t="s">
        <v>139</v>
      </c>
      <c r="D29" s="2">
        <v>367899.88</v>
      </c>
      <c r="E29" s="7" t="s">
        <v>11</v>
      </c>
      <c r="F29" s="20"/>
      <c r="G29" s="43">
        <v>671129</v>
      </c>
      <c r="H29" s="40" t="s">
        <v>140</v>
      </c>
      <c r="J29" s="3"/>
      <c r="K29" s="2"/>
      <c r="L29" s="7"/>
      <c r="M29" s="20"/>
      <c r="N29" s="38"/>
    </row>
    <row r="30" spans="1:14" ht="15" x14ac:dyDescent="0.25">
      <c r="C30" s="3" t="s">
        <v>169</v>
      </c>
      <c r="D30" s="2">
        <v>33990.07</v>
      </c>
      <c r="E30" s="7" t="s">
        <v>11</v>
      </c>
      <c r="F30" s="20"/>
      <c r="G30" s="43">
        <v>671127</v>
      </c>
      <c r="I30" s="3"/>
      <c r="J30" s="3"/>
      <c r="K30" s="2"/>
      <c r="L30" s="7"/>
      <c r="M30" s="20"/>
      <c r="N30" s="38"/>
    </row>
    <row r="31" spans="1:14" ht="6" customHeight="1" thickBot="1" x14ac:dyDescent="0.3">
      <c r="B31" s="35"/>
      <c r="C31" s="3"/>
      <c r="D31" s="2"/>
      <c r="E31" s="7"/>
      <c r="F31" s="20"/>
      <c r="H31" s="39"/>
    </row>
    <row r="32" spans="1:14" ht="15" thickTop="1" x14ac:dyDescent="0.2">
      <c r="C32" s="14" t="s">
        <v>10</v>
      </c>
      <c r="D32" s="8">
        <f>SUM(D22:D31)</f>
        <v>621354.72</v>
      </c>
      <c r="E32" s="9" t="s">
        <v>11</v>
      </c>
    </row>
    <row r="33" spans="1:14" ht="19.5" customHeight="1" x14ac:dyDescent="0.25">
      <c r="C33" s="3"/>
      <c r="D33" s="2"/>
      <c r="E33" s="7"/>
      <c r="J33" s="3"/>
      <c r="K33" s="2"/>
      <c r="L33" s="7"/>
      <c r="M33" s="20"/>
      <c r="N33" s="38"/>
    </row>
    <row r="34" spans="1:14" ht="15.75" x14ac:dyDescent="0.25">
      <c r="A34" t="s">
        <v>16</v>
      </c>
      <c r="B34" t="s">
        <v>17</v>
      </c>
      <c r="C34" s="1"/>
      <c r="D34" s="2"/>
      <c r="E34" s="2"/>
    </row>
    <row r="35" spans="1:14" ht="15" x14ac:dyDescent="0.25">
      <c r="C35" s="3" t="s">
        <v>117</v>
      </c>
      <c r="D35" s="2">
        <v>0</v>
      </c>
      <c r="E35" s="7" t="s">
        <v>11</v>
      </c>
      <c r="G35" s="43">
        <v>636131</v>
      </c>
      <c r="H35" s="39" t="s">
        <v>119</v>
      </c>
    </row>
    <row r="36" spans="1:14" ht="15" x14ac:dyDescent="0.25">
      <c r="C36" s="3" t="s">
        <v>129</v>
      </c>
      <c r="D36" s="2">
        <v>34993</v>
      </c>
      <c r="E36" s="7" t="s">
        <v>11</v>
      </c>
      <c r="G36" s="43">
        <v>636132</v>
      </c>
      <c r="H36" s="39"/>
    </row>
    <row r="37" spans="1:14" ht="15.75" thickBot="1" x14ac:dyDescent="0.3">
      <c r="C37" s="3" t="s">
        <v>130</v>
      </c>
      <c r="D37" s="6">
        <v>0</v>
      </c>
      <c r="E37" s="10" t="s">
        <v>11</v>
      </c>
      <c r="F37" s="20"/>
      <c r="G37" s="43">
        <v>636132</v>
      </c>
    </row>
    <row r="38" spans="1:14" ht="15" thickTop="1" x14ac:dyDescent="0.2">
      <c r="C38" s="14" t="s">
        <v>10</v>
      </c>
      <c r="D38" s="8">
        <f>D35+D37+D36</f>
        <v>34993</v>
      </c>
      <c r="E38" s="9" t="s">
        <v>11</v>
      </c>
      <c r="F38" s="20"/>
    </row>
    <row r="39" spans="1:14" ht="19.5" customHeight="1" x14ac:dyDescent="0.2">
      <c r="C39" s="14"/>
      <c r="D39" s="5"/>
      <c r="E39" s="24"/>
      <c r="F39" s="20"/>
    </row>
    <row r="40" spans="1:14" ht="15.75" x14ac:dyDescent="0.25">
      <c r="A40" t="s">
        <v>18</v>
      </c>
      <c r="B40" s="35" t="s">
        <v>120</v>
      </c>
      <c r="C40" s="1"/>
      <c r="D40" s="2"/>
      <c r="E40" s="2"/>
    </row>
    <row r="41" spans="1:14" ht="15.75" thickBot="1" x14ac:dyDescent="0.3">
      <c r="C41" s="3" t="s">
        <v>121</v>
      </c>
      <c r="D41" s="6">
        <v>0</v>
      </c>
      <c r="E41" s="10" t="s">
        <v>11</v>
      </c>
      <c r="G41" s="43">
        <v>63414</v>
      </c>
      <c r="H41" s="40" t="s">
        <v>122</v>
      </c>
      <c r="J41" s="36"/>
    </row>
    <row r="42" spans="1:14" ht="15" thickTop="1" x14ac:dyDescent="0.2">
      <c r="C42" s="14" t="s">
        <v>10</v>
      </c>
      <c r="D42" s="5">
        <f>SUM(D41:D41)</f>
        <v>0</v>
      </c>
      <c r="E42" s="12" t="s">
        <v>11</v>
      </c>
    </row>
    <row r="43" spans="1:14" ht="24" customHeight="1" x14ac:dyDescent="0.2">
      <c r="C43" s="14"/>
      <c r="D43" s="5"/>
      <c r="E43" s="24"/>
      <c r="F43" s="20"/>
    </row>
    <row r="44" spans="1:14" ht="15.75" x14ac:dyDescent="0.25">
      <c r="A44" s="35" t="s">
        <v>19</v>
      </c>
      <c r="B44" t="s">
        <v>23</v>
      </c>
      <c r="C44" s="1"/>
      <c r="D44" s="2"/>
      <c r="E44" s="2"/>
    </row>
    <row r="45" spans="1:14" ht="15.75" thickBot="1" x14ac:dyDescent="0.3">
      <c r="C45" s="3" t="s">
        <v>118</v>
      </c>
      <c r="D45" s="6">
        <v>0</v>
      </c>
      <c r="E45" s="10" t="s">
        <v>11</v>
      </c>
      <c r="G45" s="43">
        <v>64132</v>
      </c>
      <c r="H45" s="40" t="s">
        <v>123</v>
      </c>
    </row>
    <row r="46" spans="1:14" ht="15" thickTop="1" x14ac:dyDescent="0.2">
      <c r="C46" s="14" t="s">
        <v>10</v>
      </c>
      <c r="D46" s="5">
        <f>D45</f>
        <v>0</v>
      </c>
      <c r="E46" s="12" t="s">
        <v>11</v>
      </c>
    </row>
    <row r="47" spans="1:14" ht="21" customHeight="1" x14ac:dyDescent="0.2">
      <c r="C47" s="14"/>
      <c r="D47" s="5"/>
      <c r="E47" s="12"/>
    </row>
    <row r="48" spans="1:14" ht="15.75" x14ac:dyDescent="0.25">
      <c r="A48" s="35" t="s">
        <v>21</v>
      </c>
      <c r="B48" t="s">
        <v>22</v>
      </c>
      <c r="C48" s="1"/>
      <c r="D48" s="2"/>
      <c r="E48" s="2"/>
    </row>
    <row r="49" spans="1:10" ht="15" x14ac:dyDescent="0.25">
      <c r="C49" s="3" t="s">
        <v>9</v>
      </c>
      <c r="D49" s="2">
        <v>0</v>
      </c>
      <c r="E49" s="7" t="s">
        <v>11</v>
      </c>
      <c r="F49" s="20"/>
      <c r="G49" s="43">
        <v>652641</v>
      </c>
      <c r="H49" s="40" t="s">
        <v>124</v>
      </c>
    </row>
    <row r="50" spans="1:10" ht="15" x14ac:dyDescent="0.25">
      <c r="C50" s="3" t="s">
        <v>97</v>
      </c>
      <c r="D50" s="2">
        <v>170652</v>
      </c>
      <c r="E50" s="7" t="s">
        <v>11</v>
      </c>
      <c r="F50" s="20"/>
      <c r="G50" s="43">
        <v>652642</v>
      </c>
      <c r="H50" s="40" t="s">
        <v>125</v>
      </c>
    </row>
    <row r="51" spans="1:10" ht="15" x14ac:dyDescent="0.25">
      <c r="C51" s="3" t="s">
        <v>135</v>
      </c>
      <c r="D51" s="2">
        <v>175370</v>
      </c>
      <c r="E51" s="7" t="s">
        <v>11</v>
      </c>
      <c r="F51" s="20"/>
      <c r="G51" s="43">
        <v>652640</v>
      </c>
      <c r="H51" s="40" t="s">
        <v>124</v>
      </c>
    </row>
    <row r="52" spans="1:10" ht="15" x14ac:dyDescent="0.25">
      <c r="C52" s="3" t="s">
        <v>136</v>
      </c>
      <c r="D52" s="2">
        <v>24642.35</v>
      </c>
      <c r="E52" s="7" t="s">
        <v>11</v>
      </c>
      <c r="F52" s="20"/>
      <c r="G52" s="43">
        <v>652643</v>
      </c>
      <c r="H52" s="40" t="s">
        <v>171</v>
      </c>
    </row>
    <row r="53" spans="1:10" ht="15" x14ac:dyDescent="0.25">
      <c r="C53" s="3" t="s">
        <v>138</v>
      </c>
      <c r="D53" s="2">
        <v>0</v>
      </c>
      <c r="E53" s="7" t="s">
        <v>11</v>
      </c>
      <c r="F53" s="20"/>
      <c r="G53" s="43">
        <v>652644</v>
      </c>
      <c r="H53" s="39" t="s">
        <v>137</v>
      </c>
    </row>
    <row r="54" spans="1:10" ht="15" x14ac:dyDescent="0.25">
      <c r="C54" s="3" t="s">
        <v>170</v>
      </c>
      <c r="D54" s="2">
        <v>1732</v>
      </c>
      <c r="E54" s="7" t="s">
        <v>11</v>
      </c>
      <c r="F54" s="20"/>
      <c r="G54" s="43">
        <v>65268</v>
      </c>
      <c r="H54" s="39" t="s">
        <v>123</v>
      </c>
    </row>
    <row r="55" spans="1:10" ht="15" x14ac:dyDescent="0.25">
      <c r="C55" s="3" t="s">
        <v>131</v>
      </c>
      <c r="D55" s="2">
        <v>0</v>
      </c>
      <c r="E55" s="7" t="s">
        <v>11</v>
      </c>
      <c r="F55" s="20"/>
      <c r="G55" s="43">
        <v>65269</v>
      </c>
      <c r="H55" s="40" t="s">
        <v>123</v>
      </c>
    </row>
    <row r="56" spans="1:10" ht="15" x14ac:dyDescent="0.25">
      <c r="C56" s="3" t="s">
        <v>126</v>
      </c>
      <c r="D56" s="2">
        <v>3170</v>
      </c>
      <c r="E56" s="7" t="s">
        <v>11</v>
      </c>
      <c r="F56" s="20"/>
      <c r="G56" s="43">
        <v>65267</v>
      </c>
      <c r="H56" s="40" t="s">
        <v>123</v>
      </c>
    </row>
    <row r="57" spans="1:10" ht="5.25" customHeight="1" thickBot="1" x14ac:dyDescent="0.3">
      <c r="C57" s="3"/>
      <c r="D57" s="2"/>
      <c r="E57" s="7"/>
      <c r="F57" s="20"/>
    </row>
    <row r="58" spans="1:10" ht="15" thickTop="1" x14ac:dyDescent="0.2">
      <c r="C58" s="14" t="s">
        <v>10</v>
      </c>
      <c r="D58" s="8">
        <f>SUM(D49:D56)</f>
        <v>375566.35</v>
      </c>
      <c r="E58" s="9" t="s">
        <v>11</v>
      </c>
      <c r="F58" s="20"/>
    </row>
    <row r="59" spans="1:10" ht="24" customHeight="1" x14ac:dyDescent="0.2">
      <c r="C59" s="14"/>
      <c r="D59" s="5"/>
      <c r="E59" s="24"/>
      <c r="F59" s="20"/>
    </row>
    <row r="60" spans="1:10" ht="15.75" x14ac:dyDescent="0.25">
      <c r="A60" s="35" t="s">
        <v>57</v>
      </c>
      <c r="B60" t="s">
        <v>20</v>
      </c>
      <c r="C60" s="4"/>
      <c r="D60" s="2"/>
      <c r="E60" s="2"/>
      <c r="F60" s="20"/>
    </row>
    <row r="61" spans="1:10" ht="15" x14ac:dyDescent="0.25">
      <c r="C61" s="3" t="s">
        <v>8</v>
      </c>
      <c r="D61" s="2">
        <v>136</v>
      </c>
      <c r="E61" s="7" t="s">
        <v>11</v>
      </c>
      <c r="F61" s="20"/>
      <c r="G61" s="43">
        <v>661511</v>
      </c>
      <c r="H61" s="45" t="s">
        <v>123</v>
      </c>
    </row>
    <row r="62" spans="1:10" ht="15" x14ac:dyDescent="0.25">
      <c r="C62" s="3" t="s">
        <v>98</v>
      </c>
      <c r="D62" s="2">
        <v>173.35</v>
      </c>
      <c r="E62" s="7" t="s">
        <v>11</v>
      </c>
      <c r="F62" s="20"/>
      <c r="G62" s="43">
        <v>72111</v>
      </c>
      <c r="H62" s="45"/>
    </row>
    <row r="63" spans="1:10" ht="15" x14ac:dyDescent="0.25">
      <c r="C63" s="3" t="s">
        <v>127</v>
      </c>
      <c r="D63" s="2">
        <f>3500+4500</f>
        <v>8000</v>
      </c>
      <c r="E63" s="7" t="s">
        <v>11</v>
      </c>
      <c r="F63" s="20"/>
      <c r="G63" s="43">
        <v>661512</v>
      </c>
      <c r="H63" s="45"/>
      <c r="J63" s="36"/>
    </row>
    <row r="64" spans="1:10" ht="15" x14ac:dyDescent="0.25">
      <c r="C64" s="3" t="s">
        <v>173</v>
      </c>
      <c r="D64" s="2">
        <v>0</v>
      </c>
      <c r="E64" s="7" t="s">
        <v>11</v>
      </c>
      <c r="F64" s="20"/>
      <c r="G64" s="43">
        <v>661515</v>
      </c>
      <c r="H64" s="45"/>
    </row>
    <row r="65" spans="1:8" ht="15" x14ac:dyDescent="0.25">
      <c r="C65" s="3" t="s">
        <v>105</v>
      </c>
      <c r="D65" s="2">
        <v>870</v>
      </c>
      <c r="E65" s="7" t="s">
        <v>11</v>
      </c>
      <c r="F65" s="20"/>
      <c r="G65" s="43">
        <v>661513</v>
      </c>
      <c r="H65" s="45"/>
    </row>
    <row r="66" spans="1:8" ht="15.75" thickBot="1" x14ac:dyDescent="0.3">
      <c r="C66" s="3" t="s">
        <v>74</v>
      </c>
      <c r="D66" s="2">
        <v>800</v>
      </c>
      <c r="E66" s="7" t="s">
        <v>11</v>
      </c>
      <c r="F66" s="20"/>
      <c r="G66" s="43">
        <v>661514</v>
      </c>
      <c r="H66" s="45"/>
    </row>
    <row r="67" spans="1:8" ht="15" thickTop="1" x14ac:dyDescent="0.2">
      <c r="C67" s="20"/>
      <c r="D67" s="8">
        <f>SUM(D61:D66)</f>
        <v>9979.35</v>
      </c>
      <c r="E67" s="13" t="s">
        <v>11</v>
      </c>
      <c r="F67" s="20"/>
    </row>
    <row r="68" spans="1:8" ht="19.5" customHeight="1" x14ac:dyDescent="0.25">
      <c r="D68" s="2"/>
      <c r="E68" s="11"/>
    </row>
    <row r="69" spans="1:8" ht="15.75" x14ac:dyDescent="0.25">
      <c r="A69" s="35" t="s">
        <v>128</v>
      </c>
      <c r="B69" t="s">
        <v>58</v>
      </c>
      <c r="C69" s="1"/>
      <c r="D69" s="2"/>
      <c r="E69" s="2"/>
    </row>
    <row r="70" spans="1:8" ht="15" x14ac:dyDescent="0.25">
      <c r="C70" s="3" t="s">
        <v>174</v>
      </c>
      <c r="D70" s="2">
        <v>5600</v>
      </c>
      <c r="E70" s="11" t="s">
        <v>11</v>
      </c>
      <c r="G70" s="43">
        <v>6631</v>
      </c>
    </row>
    <row r="71" spans="1:8" ht="15.75" thickBot="1" x14ac:dyDescent="0.3">
      <c r="C71" s="3" t="s">
        <v>71</v>
      </c>
      <c r="D71" s="6">
        <v>0</v>
      </c>
      <c r="E71" s="7" t="s">
        <v>11</v>
      </c>
      <c r="F71" s="20"/>
      <c r="G71" s="43">
        <v>6632</v>
      </c>
    </row>
    <row r="72" spans="1:8" ht="15" thickTop="1" x14ac:dyDescent="0.2">
      <c r="C72" s="14" t="s">
        <v>10</v>
      </c>
      <c r="D72" s="8">
        <f>SUM(D70:D71)</f>
        <v>5600</v>
      </c>
      <c r="E72" s="9" t="s">
        <v>11</v>
      </c>
      <c r="F72" s="20"/>
    </row>
    <row r="73" spans="1:8" ht="15.75" x14ac:dyDescent="0.25">
      <c r="C73" s="4"/>
      <c r="D73" s="2"/>
      <c r="E73" s="11"/>
      <c r="F73" s="20"/>
    </row>
    <row r="74" spans="1:8" ht="16.5" customHeight="1" x14ac:dyDescent="0.2"/>
    <row r="75" spans="1:8" ht="22.5" customHeight="1" x14ac:dyDescent="0.2">
      <c r="C75" s="15" t="s">
        <v>172</v>
      </c>
      <c r="D75" s="18">
        <f>D19+D32+D38+D42+D58+D67+D72+D46</f>
        <v>4930198.9899999993</v>
      </c>
      <c r="E75" s="19" t="s">
        <v>11</v>
      </c>
    </row>
    <row r="78" spans="1:8" x14ac:dyDescent="0.2">
      <c r="C78" s="52" t="s">
        <v>148</v>
      </c>
      <c r="D78" s="31">
        <v>451778.2</v>
      </c>
      <c r="E78" s="54" t="s">
        <v>11</v>
      </c>
      <c r="H78" s="37"/>
    </row>
    <row r="79" spans="1:8" ht="15" x14ac:dyDescent="0.25">
      <c r="C79" s="3" t="s">
        <v>149</v>
      </c>
      <c r="D79" s="2"/>
      <c r="E79" s="7"/>
      <c r="H79" s="37"/>
    </row>
    <row r="80" spans="1:8" ht="15.75" x14ac:dyDescent="0.25">
      <c r="C80" s="4"/>
      <c r="D80" s="5"/>
      <c r="E80" s="7"/>
    </row>
  </sheetData>
  <mergeCells count="1">
    <mergeCell ref="A1:G1"/>
  </mergeCells>
  <phoneticPr fontId="0" type="noConversion"/>
  <pageMargins left="0.75" right="0.17" top="0.63" bottom="0.63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opLeftCell="A103" workbookViewId="0">
      <selection activeCell="G141" sqref="G141"/>
    </sheetView>
  </sheetViews>
  <sheetFormatPr defaultRowHeight="14.25" x14ac:dyDescent="0.2"/>
  <cols>
    <col min="1" max="1" width="3.7109375" customWidth="1"/>
    <col min="2" max="2" width="4.85546875" customWidth="1"/>
    <col min="3" max="3" width="34.7109375" customWidth="1"/>
    <col min="4" max="4" width="17.28515625" style="22" customWidth="1"/>
    <col min="5" max="5" width="10.5703125" customWidth="1"/>
    <col min="6" max="6" width="9.140625" style="40" customWidth="1"/>
    <col min="7" max="7" width="13.85546875" customWidth="1"/>
    <col min="8" max="8" width="14.5703125" customWidth="1"/>
    <col min="9" max="9" width="11.7109375" customWidth="1"/>
  </cols>
  <sheetData>
    <row r="1" spans="1:7" ht="4.5" customHeight="1" x14ac:dyDescent="0.2"/>
    <row r="2" spans="1:7" ht="15.75" x14ac:dyDescent="0.25">
      <c r="A2" s="17" t="s">
        <v>54</v>
      </c>
      <c r="B2" s="17" t="s">
        <v>55</v>
      </c>
    </row>
    <row r="3" spans="1:7" ht="3.75" customHeight="1" x14ac:dyDescent="0.2"/>
    <row r="4" spans="1:7" x14ac:dyDescent="0.2">
      <c r="A4" t="s">
        <v>13</v>
      </c>
      <c r="B4" t="s">
        <v>24</v>
      </c>
      <c r="C4" s="20"/>
      <c r="D4" s="23"/>
    </row>
    <row r="5" spans="1:7" ht="6" customHeight="1" x14ac:dyDescent="0.2">
      <c r="C5" s="20"/>
      <c r="D5" s="23"/>
      <c r="E5" s="20"/>
      <c r="F5" s="47"/>
      <c r="G5" s="20"/>
    </row>
    <row r="6" spans="1:7" ht="15.75" x14ac:dyDescent="0.25">
      <c r="B6" s="20"/>
      <c r="C6" s="4" t="s">
        <v>25</v>
      </c>
      <c r="D6" s="2">
        <v>3279994.58</v>
      </c>
      <c r="E6" s="7" t="s">
        <v>11</v>
      </c>
      <c r="F6" s="56">
        <v>31111</v>
      </c>
      <c r="G6" s="20"/>
    </row>
    <row r="7" spans="1:7" ht="15.75" x14ac:dyDescent="0.25">
      <c r="B7" s="20"/>
      <c r="C7" s="4" t="s">
        <v>113</v>
      </c>
      <c r="D7" s="2">
        <v>952.8</v>
      </c>
      <c r="E7" s="7" t="s">
        <v>11</v>
      </c>
      <c r="F7" s="56">
        <v>31116</v>
      </c>
      <c r="G7" s="20"/>
    </row>
    <row r="8" spans="1:7" ht="15.75" x14ac:dyDescent="0.25">
      <c r="B8" s="20"/>
      <c r="C8" s="4" t="s">
        <v>132</v>
      </c>
      <c r="D8" s="2">
        <v>0</v>
      </c>
      <c r="E8" s="7" t="s">
        <v>11</v>
      </c>
      <c r="F8" s="56">
        <v>31115</v>
      </c>
      <c r="G8" s="20"/>
    </row>
    <row r="9" spans="1:7" ht="15.75" x14ac:dyDescent="0.25">
      <c r="B9" s="20"/>
      <c r="C9" s="4" t="s">
        <v>175</v>
      </c>
      <c r="D9" s="2">
        <v>49749.01</v>
      </c>
      <c r="E9" s="7" t="s">
        <v>11</v>
      </c>
      <c r="F9" s="56">
        <v>31113</v>
      </c>
      <c r="G9" s="20"/>
    </row>
    <row r="10" spans="1:7" ht="15.75" x14ac:dyDescent="0.25">
      <c r="B10" s="20"/>
      <c r="C10" s="4" t="s">
        <v>26</v>
      </c>
      <c r="D10" s="2">
        <v>49431.72</v>
      </c>
      <c r="E10" s="7" t="s">
        <v>11</v>
      </c>
      <c r="F10" s="56">
        <v>31131</v>
      </c>
      <c r="G10" s="20"/>
    </row>
    <row r="11" spans="1:7" ht="15.75" x14ac:dyDescent="0.25">
      <c r="B11" s="20"/>
      <c r="C11" s="4" t="s">
        <v>27</v>
      </c>
      <c r="D11" s="2">
        <v>20469.439999999999</v>
      </c>
      <c r="E11" s="7" t="s">
        <v>11</v>
      </c>
      <c r="F11" s="56">
        <v>31141</v>
      </c>
      <c r="G11" s="20"/>
    </row>
    <row r="12" spans="1:7" ht="15.75" x14ac:dyDescent="0.25">
      <c r="B12" s="20"/>
      <c r="C12" s="4" t="s">
        <v>75</v>
      </c>
      <c r="D12" s="2">
        <v>83735.100000000006</v>
      </c>
      <c r="E12" s="7" t="s">
        <v>11</v>
      </c>
      <c r="F12" s="57">
        <v>31142</v>
      </c>
      <c r="G12" s="20"/>
    </row>
    <row r="13" spans="1:7" ht="15.75" x14ac:dyDescent="0.25">
      <c r="B13" s="20"/>
      <c r="C13" s="4" t="s">
        <v>77</v>
      </c>
      <c r="D13" s="2">
        <v>3798.77</v>
      </c>
      <c r="E13" s="7" t="s">
        <v>11</v>
      </c>
      <c r="F13" s="57">
        <v>31144</v>
      </c>
      <c r="G13" s="20"/>
    </row>
    <row r="14" spans="1:7" ht="15.75" x14ac:dyDescent="0.25">
      <c r="B14" s="20"/>
      <c r="C14" s="4" t="s">
        <v>78</v>
      </c>
      <c r="D14" s="2">
        <v>12931.91</v>
      </c>
      <c r="E14" s="7" t="s">
        <v>11</v>
      </c>
      <c r="F14" s="57">
        <v>31212</v>
      </c>
      <c r="G14" s="20"/>
    </row>
    <row r="15" spans="1:7" ht="15.75" x14ac:dyDescent="0.25">
      <c r="B15" s="20"/>
      <c r="C15" s="4" t="s">
        <v>111</v>
      </c>
      <c r="D15" s="2">
        <v>0</v>
      </c>
      <c r="E15" s="7" t="s">
        <v>11</v>
      </c>
      <c r="F15" s="57">
        <v>31213</v>
      </c>
      <c r="G15" s="20"/>
    </row>
    <row r="16" spans="1:7" ht="15.75" x14ac:dyDescent="0.25">
      <c r="B16" s="20"/>
      <c r="C16" s="4" t="s">
        <v>79</v>
      </c>
      <c r="D16" s="2">
        <v>14603.73</v>
      </c>
      <c r="E16" s="7" t="s">
        <v>11</v>
      </c>
      <c r="F16" s="57">
        <v>31214</v>
      </c>
      <c r="G16" s="20"/>
    </row>
    <row r="17" spans="1:8" ht="15.75" x14ac:dyDescent="0.25">
      <c r="B17" s="20"/>
      <c r="C17" s="4" t="s">
        <v>67</v>
      </c>
      <c r="D17" s="2">
        <v>17515.43</v>
      </c>
      <c r="E17" s="7" t="s">
        <v>11</v>
      </c>
      <c r="F17" s="57">
        <v>31215</v>
      </c>
      <c r="G17" s="20"/>
    </row>
    <row r="18" spans="1:8" ht="15.75" x14ac:dyDescent="0.25">
      <c r="B18" s="20"/>
      <c r="C18" s="4" t="s">
        <v>112</v>
      </c>
      <c r="D18" s="2">
        <v>88500</v>
      </c>
      <c r="E18" s="7" t="s">
        <v>11</v>
      </c>
      <c r="F18" s="57">
        <v>31216</v>
      </c>
      <c r="G18" s="20"/>
    </row>
    <row r="19" spans="1:8" ht="15.75" x14ac:dyDescent="0.25">
      <c r="B19" s="20"/>
      <c r="C19" s="4" t="s">
        <v>99</v>
      </c>
      <c r="D19" s="2">
        <v>1663</v>
      </c>
      <c r="E19" s="7" t="s">
        <v>11</v>
      </c>
      <c r="F19" s="57">
        <v>31219</v>
      </c>
      <c r="G19" s="20"/>
    </row>
    <row r="20" spans="1:8" ht="16.5" thickBot="1" x14ac:dyDescent="0.3">
      <c r="B20" s="20"/>
      <c r="C20" s="4" t="s">
        <v>80</v>
      </c>
      <c r="D20" s="2">
        <v>555768.57999999996</v>
      </c>
      <c r="E20" s="7" t="s">
        <v>11</v>
      </c>
      <c r="F20" s="57">
        <v>313</v>
      </c>
      <c r="G20" s="20"/>
    </row>
    <row r="21" spans="1:8" ht="15" thickTop="1" x14ac:dyDescent="0.2">
      <c r="B21" s="20"/>
      <c r="C21" s="14" t="s">
        <v>10</v>
      </c>
      <c r="D21" s="8">
        <f>SUM(D6:D20)</f>
        <v>4179114.0700000003</v>
      </c>
      <c r="E21" s="9" t="s">
        <v>11</v>
      </c>
      <c r="F21" s="47"/>
      <c r="G21" s="20"/>
    </row>
    <row r="22" spans="1:8" ht="15" x14ac:dyDescent="0.25">
      <c r="B22" s="20"/>
      <c r="C22" s="3"/>
      <c r="D22" s="2"/>
      <c r="E22" s="7"/>
      <c r="F22" s="47"/>
      <c r="G22" s="20"/>
    </row>
    <row r="23" spans="1:8" ht="15" x14ac:dyDescent="0.25">
      <c r="A23" t="s">
        <v>14</v>
      </c>
      <c r="B23" s="3" t="s">
        <v>28</v>
      </c>
      <c r="C23" s="20"/>
      <c r="D23" s="2"/>
      <c r="E23" s="7"/>
      <c r="F23" s="47"/>
      <c r="G23" s="20"/>
    </row>
    <row r="24" spans="1:8" ht="8.25" customHeight="1" x14ac:dyDescent="0.25">
      <c r="B24" s="3"/>
      <c r="C24" s="20"/>
      <c r="D24" s="2"/>
      <c r="E24" s="7"/>
      <c r="F24" s="47"/>
      <c r="G24" s="20"/>
    </row>
    <row r="25" spans="1:8" ht="15.75" x14ac:dyDescent="0.25">
      <c r="B25" s="20"/>
      <c r="C25" s="4" t="s">
        <v>29</v>
      </c>
      <c r="D25" s="2">
        <v>10440</v>
      </c>
      <c r="E25" s="7" t="s">
        <v>11</v>
      </c>
      <c r="F25" s="49">
        <v>32111</v>
      </c>
      <c r="G25" s="48">
        <f>D25+D27+D26+D28</f>
        <v>101715.93000000001</v>
      </c>
      <c r="H25" s="35"/>
    </row>
    <row r="26" spans="1:8" ht="15.75" x14ac:dyDescent="0.25">
      <c r="B26" s="20"/>
      <c r="C26" s="4" t="s">
        <v>30</v>
      </c>
      <c r="D26" s="2">
        <v>2614</v>
      </c>
      <c r="E26" s="7" t="s">
        <v>11</v>
      </c>
      <c r="F26" s="49">
        <v>32113</v>
      </c>
      <c r="G26" s="47"/>
    </row>
    <row r="27" spans="1:8" ht="15.75" x14ac:dyDescent="0.25">
      <c r="B27" s="20"/>
      <c r="C27" s="4" t="s">
        <v>31</v>
      </c>
      <c r="D27" s="2">
        <f>1132+66535.38</f>
        <v>67667.38</v>
      </c>
      <c r="E27" s="7" t="s">
        <v>11</v>
      </c>
      <c r="F27" s="49">
        <v>32115</v>
      </c>
      <c r="G27" s="47"/>
    </row>
    <row r="28" spans="1:8" ht="15.75" x14ac:dyDescent="0.25">
      <c r="B28" s="20"/>
      <c r="C28" s="4" t="s">
        <v>176</v>
      </c>
      <c r="D28" s="2">
        <v>20994.55</v>
      </c>
      <c r="E28" s="7" t="s">
        <v>11</v>
      </c>
      <c r="F28" s="49">
        <v>32119</v>
      </c>
      <c r="G28" s="47"/>
    </row>
    <row r="29" spans="1:8" ht="6.75" customHeight="1" x14ac:dyDescent="0.25">
      <c r="B29" s="20"/>
      <c r="C29" s="4"/>
      <c r="D29" s="2"/>
      <c r="E29" s="7"/>
      <c r="F29" s="49"/>
      <c r="G29" s="47"/>
    </row>
    <row r="30" spans="1:8" ht="15.75" x14ac:dyDescent="0.25">
      <c r="B30" s="20"/>
      <c r="C30" s="4" t="s">
        <v>32</v>
      </c>
      <c r="D30" s="33">
        <v>70855.460000000006</v>
      </c>
      <c r="E30" s="7" t="s">
        <v>11</v>
      </c>
      <c r="F30" s="50">
        <v>32121</v>
      </c>
      <c r="G30" s="48">
        <f>D30</f>
        <v>70855.460000000006</v>
      </c>
    </row>
    <row r="31" spans="1:8" ht="6.75" customHeight="1" x14ac:dyDescent="0.25">
      <c r="B31" s="20"/>
      <c r="C31" s="4"/>
      <c r="D31" s="33"/>
      <c r="E31" s="7"/>
      <c r="F31" s="50"/>
      <c r="G31" s="47"/>
    </row>
    <row r="32" spans="1:8" ht="15.75" x14ac:dyDescent="0.25">
      <c r="B32" s="20"/>
      <c r="C32" s="4" t="s">
        <v>33</v>
      </c>
      <c r="D32" s="2">
        <v>0</v>
      </c>
      <c r="E32" s="7" t="s">
        <v>11</v>
      </c>
      <c r="F32" s="49">
        <v>32131</v>
      </c>
      <c r="G32" s="48">
        <f>D32+D33</f>
        <v>3424</v>
      </c>
    </row>
    <row r="33" spans="2:8" ht="15.75" x14ac:dyDescent="0.25">
      <c r="B33" s="20"/>
      <c r="C33" s="4" t="s">
        <v>100</v>
      </c>
      <c r="D33" s="2">
        <v>3424</v>
      </c>
      <c r="E33" s="7" t="s">
        <v>11</v>
      </c>
      <c r="F33" s="49">
        <v>32132</v>
      </c>
      <c r="G33" s="47"/>
    </row>
    <row r="34" spans="2:8" ht="6.75" customHeight="1" x14ac:dyDescent="0.25">
      <c r="B34" s="20"/>
      <c r="C34" s="4"/>
      <c r="D34" s="33"/>
      <c r="E34" s="7"/>
      <c r="F34" s="49"/>
      <c r="G34" s="47"/>
    </row>
    <row r="35" spans="2:8" ht="15.75" x14ac:dyDescent="0.25">
      <c r="B35" s="20"/>
      <c r="C35" s="4" t="s">
        <v>133</v>
      </c>
      <c r="D35" s="2">
        <v>0</v>
      </c>
      <c r="E35" s="7" t="s">
        <v>11</v>
      </c>
      <c r="F35" s="49">
        <v>321150</v>
      </c>
      <c r="G35" s="48">
        <f>D35</f>
        <v>0</v>
      </c>
      <c r="H35" s="35"/>
    </row>
    <row r="36" spans="2:8" ht="9" customHeight="1" x14ac:dyDescent="0.25">
      <c r="B36" s="20"/>
      <c r="C36" s="4"/>
      <c r="D36" s="2"/>
      <c r="E36" s="7"/>
      <c r="F36" s="49"/>
      <c r="G36" s="48"/>
      <c r="H36" s="35"/>
    </row>
    <row r="37" spans="2:8" ht="16.5" customHeight="1" x14ac:dyDescent="0.25">
      <c r="B37" s="20"/>
      <c r="C37" s="4" t="s">
        <v>34</v>
      </c>
      <c r="D37" s="2">
        <v>6434.8</v>
      </c>
      <c r="E37" s="7" t="s">
        <v>11</v>
      </c>
      <c r="F37" s="49">
        <v>32211</v>
      </c>
      <c r="G37" s="48">
        <f>D37+D38+D39+D40+D42+D41</f>
        <v>43628.19</v>
      </c>
      <c r="H37" s="35"/>
    </row>
    <row r="38" spans="2:8" ht="15.75" x14ac:dyDescent="0.25">
      <c r="B38" s="20"/>
      <c r="C38" s="4" t="s">
        <v>35</v>
      </c>
      <c r="D38" s="2">
        <v>502.5</v>
      </c>
      <c r="E38" s="7" t="s">
        <v>11</v>
      </c>
      <c r="F38" s="49">
        <v>32212</v>
      </c>
      <c r="G38" s="47"/>
    </row>
    <row r="39" spans="2:8" ht="15.75" x14ac:dyDescent="0.25">
      <c r="B39" s="20"/>
      <c r="C39" s="4" t="s">
        <v>36</v>
      </c>
      <c r="D39" s="2">
        <v>6635.9</v>
      </c>
      <c r="E39" s="7" t="s">
        <v>11</v>
      </c>
      <c r="F39" s="49">
        <v>32214</v>
      </c>
      <c r="G39" s="47"/>
    </row>
    <row r="40" spans="2:8" ht="15.75" x14ac:dyDescent="0.25">
      <c r="B40" s="20"/>
      <c r="C40" s="4" t="s">
        <v>37</v>
      </c>
      <c r="D40" s="2">
        <v>27225.88</v>
      </c>
      <c r="E40" s="7" t="s">
        <v>11</v>
      </c>
      <c r="F40" s="49">
        <v>32216</v>
      </c>
      <c r="G40" s="47"/>
    </row>
    <row r="41" spans="2:8" ht="15" x14ac:dyDescent="0.25">
      <c r="B41" s="20"/>
      <c r="C41" s="3" t="s">
        <v>150</v>
      </c>
      <c r="D41" s="2">
        <v>2350</v>
      </c>
      <c r="E41" s="7" t="s">
        <v>11</v>
      </c>
      <c r="F41" s="49">
        <v>32219</v>
      </c>
      <c r="G41" s="47"/>
    </row>
    <row r="42" spans="2:8" ht="15" x14ac:dyDescent="0.25">
      <c r="B42" s="20"/>
      <c r="C42" s="3" t="s">
        <v>177</v>
      </c>
      <c r="D42" s="2">
        <v>479.11</v>
      </c>
      <c r="E42" s="7" t="s">
        <v>11</v>
      </c>
      <c r="F42" s="49">
        <v>32219</v>
      </c>
      <c r="G42" s="47"/>
    </row>
    <row r="43" spans="2:8" ht="7.5" customHeight="1" x14ac:dyDescent="0.25">
      <c r="B43" s="20"/>
      <c r="C43" s="4"/>
      <c r="D43" s="2"/>
      <c r="E43" s="7"/>
      <c r="F43" s="49"/>
      <c r="G43" s="47"/>
    </row>
    <row r="44" spans="2:8" ht="15.75" x14ac:dyDescent="0.25">
      <c r="B44" s="20"/>
      <c r="C44" s="4" t="s">
        <v>68</v>
      </c>
      <c r="D44" s="33">
        <v>348541.24</v>
      </c>
      <c r="E44" s="7" t="s">
        <v>11</v>
      </c>
      <c r="F44" s="49">
        <v>32224</v>
      </c>
      <c r="G44" s="48">
        <f>D44+D46+D45</f>
        <v>349128.67000000004</v>
      </c>
    </row>
    <row r="45" spans="2:8" ht="15.75" x14ac:dyDescent="0.25">
      <c r="B45" s="20"/>
      <c r="C45" s="4" t="s">
        <v>158</v>
      </c>
      <c r="D45" s="33">
        <v>28.28</v>
      </c>
      <c r="E45" s="7" t="s">
        <v>11</v>
      </c>
      <c r="F45" s="49">
        <v>32226</v>
      </c>
      <c r="G45" s="48"/>
    </row>
    <row r="46" spans="2:8" ht="15.75" x14ac:dyDescent="0.25">
      <c r="B46" s="20"/>
      <c r="C46" s="4" t="s">
        <v>94</v>
      </c>
      <c r="D46" s="33">
        <v>559.15</v>
      </c>
      <c r="E46" s="7" t="s">
        <v>11</v>
      </c>
      <c r="F46" s="49">
        <v>32229</v>
      </c>
      <c r="G46" s="47"/>
    </row>
    <row r="47" spans="2:8" ht="6.75" customHeight="1" x14ac:dyDescent="0.25">
      <c r="B47" s="20"/>
      <c r="C47" s="4"/>
      <c r="D47" s="33"/>
      <c r="E47" s="7"/>
      <c r="F47" s="49"/>
      <c r="G47" s="47"/>
    </row>
    <row r="48" spans="2:8" ht="15.75" x14ac:dyDescent="0.25">
      <c r="B48" s="20"/>
      <c r="C48" s="51" t="s">
        <v>38</v>
      </c>
      <c r="D48" s="33">
        <v>50339.64</v>
      </c>
      <c r="E48" s="7" t="s">
        <v>11</v>
      </c>
      <c r="F48" s="49">
        <v>32231</v>
      </c>
      <c r="G48" s="48">
        <f>D48+D51+D49+D50</f>
        <v>126333.66999999998</v>
      </c>
    </row>
    <row r="49" spans="2:8" ht="15.75" x14ac:dyDescent="0.25">
      <c r="B49" s="20"/>
      <c r="C49" s="51" t="s">
        <v>144</v>
      </c>
      <c r="D49" s="33">
        <v>299.98</v>
      </c>
      <c r="E49" s="7" t="s">
        <v>11</v>
      </c>
      <c r="F49" s="49">
        <v>32233</v>
      </c>
      <c r="G49" s="48"/>
    </row>
    <row r="50" spans="2:8" ht="15.75" x14ac:dyDescent="0.25">
      <c r="B50" s="20"/>
      <c r="C50" s="51" t="s">
        <v>145</v>
      </c>
      <c r="D50" s="33">
        <v>716.37</v>
      </c>
      <c r="E50" s="7" t="s">
        <v>11</v>
      </c>
      <c r="F50" s="49">
        <v>32234</v>
      </c>
      <c r="G50" s="48"/>
    </row>
    <row r="51" spans="2:8" ht="15.75" x14ac:dyDescent="0.25">
      <c r="B51" s="20"/>
      <c r="C51" s="51" t="s">
        <v>116</v>
      </c>
      <c r="D51" s="33">
        <v>74977.679999999993</v>
      </c>
      <c r="E51" s="7" t="s">
        <v>11</v>
      </c>
      <c r="F51" s="49">
        <v>32239</v>
      </c>
      <c r="G51" s="47"/>
    </row>
    <row r="52" spans="2:8" ht="7.5" customHeight="1" x14ac:dyDescent="0.25">
      <c r="B52" s="20"/>
      <c r="C52" s="41"/>
      <c r="D52" s="42"/>
      <c r="E52" s="7"/>
      <c r="F52" s="49"/>
      <c r="G52" s="47"/>
    </row>
    <row r="53" spans="2:8" ht="15.75" x14ac:dyDescent="0.25">
      <c r="B53" s="20"/>
      <c r="C53" s="4" t="s">
        <v>84</v>
      </c>
      <c r="D53" s="33">
        <v>0</v>
      </c>
      <c r="E53" s="7" t="s">
        <v>11</v>
      </c>
      <c r="F53" s="49">
        <v>32242</v>
      </c>
      <c r="G53" s="48">
        <f>D53+D54</f>
        <v>2619.39</v>
      </c>
    </row>
    <row r="54" spans="2:8" ht="15.75" x14ac:dyDescent="0.25">
      <c r="B54" s="20"/>
      <c r="C54" s="4" t="s">
        <v>84</v>
      </c>
      <c r="D54" s="33">
        <v>2619.39</v>
      </c>
      <c r="E54" s="7" t="s">
        <v>11</v>
      </c>
      <c r="F54" s="49">
        <v>32244</v>
      </c>
      <c r="G54" s="48"/>
    </row>
    <row r="55" spans="2:8" ht="6.75" customHeight="1" x14ac:dyDescent="0.25">
      <c r="B55" s="20"/>
      <c r="C55" s="4"/>
      <c r="D55" s="33"/>
      <c r="E55" s="7"/>
      <c r="F55" s="49"/>
      <c r="G55" s="47"/>
    </row>
    <row r="56" spans="2:8" ht="14.25" customHeight="1" x14ac:dyDescent="0.25">
      <c r="B56" s="20"/>
      <c r="C56" s="4" t="s">
        <v>39</v>
      </c>
      <c r="D56" s="2">
        <v>0</v>
      </c>
      <c r="E56" s="7" t="s">
        <v>11</v>
      </c>
      <c r="F56" s="49">
        <v>32251</v>
      </c>
      <c r="G56" s="48">
        <f>D56+D57</f>
        <v>0</v>
      </c>
    </row>
    <row r="57" spans="2:8" ht="15.75" x14ac:dyDescent="0.25">
      <c r="B57" s="20"/>
      <c r="C57" s="4" t="s">
        <v>152</v>
      </c>
      <c r="D57" s="2">
        <v>0</v>
      </c>
      <c r="E57" s="7" t="s">
        <v>11</v>
      </c>
      <c r="F57" s="49">
        <v>32251</v>
      </c>
      <c r="G57" s="48"/>
      <c r="H57" s="35"/>
    </row>
    <row r="58" spans="2:8" ht="9" customHeight="1" x14ac:dyDescent="0.25">
      <c r="B58" s="20"/>
      <c r="C58" s="4"/>
      <c r="D58" s="2"/>
      <c r="E58" s="7"/>
      <c r="F58" s="49"/>
      <c r="G58" s="48"/>
      <c r="H58" s="35"/>
    </row>
    <row r="59" spans="2:8" ht="15.75" x14ac:dyDescent="0.25">
      <c r="B59" s="20"/>
      <c r="C59" s="4" t="s">
        <v>86</v>
      </c>
      <c r="D59" s="2">
        <v>680</v>
      </c>
      <c r="E59" s="7" t="s">
        <v>11</v>
      </c>
      <c r="F59" s="49">
        <v>3227</v>
      </c>
      <c r="G59" s="48">
        <f>D59</f>
        <v>680</v>
      </c>
    </row>
    <row r="60" spans="2:8" ht="7.5" customHeight="1" x14ac:dyDescent="0.25">
      <c r="B60" s="20"/>
      <c r="C60" s="4"/>
      <c r="D60" s="2"/>
      <c r="E60" s="7"/>
      <c r="F60" s="49"/>
      <c r="G60" s="47"/>
    </row>
    <row r="61" spans="2:8" ht="15.75" x14ac:dyDescent="0.25">
      <c r="B61" s="20"/>
      <c r="C61" s="4" t="s">
        <v>40</v>
      </c>
      <c r="D61" s="2">
        <v>9179.68</v>
      </c>
      <c r="E61" s="7" t="s">
        <v>11</v>
      </c>
      <c r="F61" s="49">
        <v>32311</v>
      </c>
      <c r="G61" s="48">
        <f>D61+D62+D63+D64</f>
        <v>29190.959999999999</v>
      </c>
    </row>
    <row r="62" spans="2:8" ht="15.75" x14ac:dyDescent="0.25">
      <c r="B62" s="20"/>
      <c r="C62" s="4" t="s">
        <v>87</v>
      </c>
      <c r="D62" s="2">
        <v>0</v>
      </c>
      <c r="E62" s="7" t="s">
        <v>11</v>
      </c>
      <c r="F62" s="49">
        <v>32312</v>
      </c>
      <c r="G62" s="47"/>
    </row>
    <row r="63" spans="2:8" ht="15.75" x14ac:dyDescent="0.25">
      <c r="B63" s="20"/>
      <c r="C63" s="4" t="s">
        <v>41</v>
      </c>
      <c r="D63" s="2">
        <v>1035.28</v>
      </c>
      <c r="E63" s="7" t="s">
        <v>11</v>
      </c>
      <c r="F63" s="49">
        <v>32313</v>
      </c>
      <c r="G63" s="47"/>
    </row>
    <row r="64" spans="2:8" ht="15.75" x14ac:dyDescent="0.25">
      <c r="B64" s="20"/>
      <c r="C64" s="4" t="s">
        <v>88</v>
      </c>
      <c r="D64" s="2">
        <v>18976</v>
      </c>
      <c r="E64" s="7" t="s">
        <v>11</v>
      </c>
      <c r="F64" s="49">
        <v>32319</v>
      </c>
      <c r="G64" s="47"/>
    </row>
    <row r="65" spans="2:7" ht="7.5" customHeight="1" x14ac:dyDescent="0.25">
      <c r="B65" s="20"/>
      <c r="C65" s="4"/>
      <c r="D65" s="2"/>
      <c r="E65" s="7"/>
      <c r="F65" s="49"/>
      <c r="G65" s="47"/>
    </row>
    <row r="66" spans="2:7" ht="15.75" x14ac:dyDescent="0.25">
      <c r="B66" s="20"/>
      <c r="C66" s="4" t="s">
        <v>42</v>
      </c>
      <c r="D66" s="2">
        <v>668.61</v>
      </c>
      <c r="E66" s="7" t="s">
        <v>11</v>
      </c>
      <c r="F66" s="49">
        <v>32321</v>
      </c>
      <c r="G66" s="48">
        <f>D66+D67+D68</f>
        <v>24880.66</v>
      </c>
    </row>
    <row r="67" spans="2:7" ht="15.75" x14ac:dyDescent="0.25">
      <c r="B67" s="20"/>
      <c r="C67" s="4" t="s">
        <v>43</v>
      </c>
      <c r="D67" s="2">
        <v>12842.75</v>
      </c>
      <c r="E67" s="7" t="s">
        <v>11</v>
      </c>
      <c r="F67" s="49">
        <v>32322</v>
      </c>
      <c r="G67" s="48"/>
    </row>
    <row r="68" spans="2:7" ht="15.75" x14ac:dyDescent="0.25">
      <c r="B68" s="20"/>
      <c r="C68" s="4" t="s">
        <v>69</v>
      </c>
      <c r="D68" s="2">
        <v>11369.3</v>
      </c>
      <c r="E68" s="7" t="s">
        <v>11</v>
      </c>
      <c r="F68" s="49">
        <v>32329</v>
      </c>
      <c r="G68" s="48"/>
    </row>
    <row r="69" spans="2:7" ht="7.5" customHeight="1" x14ac:dyDescent="0.25">
      <c r="B69" s="20"/>
      <c r="C69" s="4"/>
      <c r="D69" s="2"/>
      <c r="E69" s="7"/>
      <c r="F69" s="49"/>
      <c r="G69" s="48"/>
    </row>
    <row r="70" spans="2:7" ht="15" x14ac:dyDescent="0.25">
      <c r="B70" s="20"/>
      <c r="C70" s="32" t="s">
        <v>89</v>
      </c>
      <c r="D70" s="2">
        <v>0</v>
      </c>
      <c r="E70" s="7" t="s">
        <v>11</v>
      </c>
      <c r="F70" s="49">
        <v>32332</v>
      </c>
      <c r="G70" s="48">
        <v>0</v>
      </c>
    </row>
    <row r="71" spans="2:7" ht="6" customHeight="1" x14ac:dyDescent="0.25">
      <c r="B71" s="20"/>
      <c r="C71" s="32"/>
      <c r="D71" s="2"/>
      <c r="E71" s="7"/>
      <c r="F71" s="49"/>
      <c r="G71" s="47"/>
    </row>
    <row r="72" spans="2:7" ht="15.75" x14ac:dyDescent="0.25">
      <c r="B72" s="20"/>
      <c r="C72" s="4" t="s">
        <v>44</v>
      </c>
      <c r="D72" s="2">
        <v>11855.66</v>
      </c>
      <c r="E72" s="7" t="s">
        <v>11</v>
      </c>
      <c r="F72" s="49">
        <v>32341</v>
      </c>
      <c r="G72" s="48">
        <f>D72+D73+D74+D75+D76</f>
        <v>21959.559999999998</v>
      </c>
    </row>
    <row r="73" spans="2:7" ht="15.75" x14ac:dyDescent="0.25">
      <c r="B73" s="20"/>
      <c r="C73" s="4" t="s">
        <v>45</v>
      </c>
      <c r="D73" s="2">
        <v>7216.9</v>
      </c>
      <c r="E73" s="7" t="s">
        <v>11</v>
      </c>
      <c r="F73" s="49">
        <v>32342</v>
      </c>
      <c r="G73" s="47"/>
    </row>
    <row r="74" spans="2:7" ht="15.75" x14ac:dyDescent="0.25">
      <c r="B74" s="20"/>
      <c r="C74" s="4" t="s">
        <v>106</v>
      </c>
      <c r="D74" s="2">
        <v>375</v>
      </c>
      <c r="E74" s="7" t="s">
        <v>11</v>
      </c>
      <c r="F74" s="49">
        <v>32343</v>
      </c>
      <c r="G74" s="47"/>
    </row>
    <row r="75" spans="2:7" ht="15.75" x14ac:dyDescent="0.25">
      <c r="B75" s="20"/>
      <c r="C75" s="4" t="s">
        <v>95</v>
      </c>
      <c r="D75" s="2">
        <v>0</v>
      </c>
      <c r="E75" s="7" t="s">
        <v>11</v>
      </c>
      <c r="F75" s="49">
        <v>32344</v>
      </c>
      <c r="G75" s="47"/>
    </row>
    <row r="76" spans="2:7" ht="15.75" x14ac:dyDescent="0.25">
      <c r="B76" s="20"/>
      <c r="C76" s="4" t="s">
        <v>90</v>
      </c>
      <c r="D76" s="2">
        <v>2512</v>
      </c>
      <c r="E76" s="7" t="s">
        <v>11</v>
      </c>
      <c r="F76" s="49">
        <v>32349</v>
      </c>
      <c r="G76" s="47"/>
    </row>
    <row r="77" spans="2:7" ht="6.75" customHeight="1" x14ac:dyDescent="0.25">
      <c r="B77" s="20"/>
      <c r="C77" s="4"/>
      <c r="D77" s="2"/>
      <c r="E77" s="7"/>
      <c r="F77" s="49"/>
      <c r="G77" s="47"/>
    </row>
    <row r="78" spans="2:7" ht="15.75" x14ac:dyDescent="0.25">
      <c r="B78" s="20"/>
      <c r="C78" s="4" t="s">
        <v>101</v>
      </c>
      <c r="D78" s="2">
        <v>10039.11</v>
      </c>
      <c r="E78" s="7" t="s">
        <v>11</v>
      </c>
      <c r="F78" s="49">
        <v>32353</v>
      </c>
      <c r="G78" s="48">
        <f>D78+D79</f>
        <v>10967.86</v>
      </c>
    </row>
    <row r="79" spans="2:7" ht="15.75" x14ac:dyDescent="0.25">
      <c r="B79" s="20"/>
      <c r="C79" s="4" t="s">
        <v>151</v>
      </c>
      <c r="D79" s="2">
        <v>928.75</v>
      </c>
      <c r="E79" s="7" t="s">
        <v>11</v>
      </c>
      <c r="F79" s="49">
        <v>32354</v>
      </c>
      <c r="G79" s="48"/>
    </row>
    <row r="80" spans="2:7" ht="7.5" customHeight="1" x14ac:dyDescent="0.25">
      <c r="B80" s="20"/>
      <c r="C80" s="4"/>
      <c r="D80" s="2"/>
      <c r="E80" s="7"/>
      <c r="F80" s="49"/>
      <c r="G80" s="47"/>
    </row>
    <row r="81" spans="2:7" ht="15.75" x14ac:dyDescent="0.25">
      <c r="B81" s="20"/>
      <c r="C81" s="51" t="s">
        <v>46</v>
      </c>
      <c r="D81" s="33">
        <v>330</v>
      </c>
      <c r="E81" s="7" t="s">
        <v>11</v>
      </c>
      <c r="F81" s="49">
        <v>32361</v>
      </c>
      <c r="G81" s="48">
        <f>D81+D82</f>
        <v>7178.5</v>
      </c>
    </row>
    <row r="82" spans="2:7" ht="15.75" x14ac:dyDescent="0.25">
      <c r="B82" s="20"/>
      <c r="C82" s="4" t="s">
        <v>47</v>
      </c>
      <c r="D82" s="2">
        <v>6848.5</v>
      </c>
      <c r="E82" s="7" t="s">
        <v>11</v>
      </c>
      <c r="F82" s="49">
        <v>32363</v>
      </c>
      <c r="G82" s="47"/>
    </row>
    <row r="83" spans="2:7" ht="8.25" customHeight="1" x14ac:dyDescent="0.25">
      <c r="B83" s="20"/>
      <c r="C83" s="4"/>
      <c r="D83" s="2"/>
      <c r="E83" s="7"/>
      <c r="F83" s="49"/>
      <c r="G83" s="47"/>
    </row>
    <row r="84" spans="2:7" ht="15.75" x14ac:dyDescent="0.25">
      <c r="B84" s="20"/>
      <c r="C84" s="4" t="s">
        <v>48</v>
      </c>
      <c r="D84" s="33">
        <v>648</v>
      </c>
      <c r="E84" s="7" t="s">
        <v>11</v>
      </c>
      <c r="F84" s="49">
        <v>32372</v>
      </c>
      <c r="G84" s="48">
        <f>D84+D86+D85</f>
        <v>3648</v>
      </c>
    </row>
    <row r="85" spans="2:7" ht="15.75" x14ac:dyDescent="0.25">
      <c r="B85" s="20"/>
      <c r="C85" s="4" t="s">
        <v>159</v>
      </c>
      <c r="D85" s="33">
        <v>0</v>
      </c>
      <c r="E85" s="7" t="s">
        <v>11</v>
      </c>
      <c r="F85" s="49">
        <v>32373</v>
      </c>
      <c r="G85" s="48"/>
    </row>
    <row r="86" spans="2:7" ht="15.75" x14ac:dyDescent="0.25">
      <c r="B86" s="20"/>
      <c r="C86" s="4" t="s">
        <v>96</v>
      </c>
      <c r="D86" s="33">
        <v>3000</v>
      </c>
      <c r="E86" s="7" t="s">
        <v>11</v>
      </c>
      <c r="F86" s="49">
        <v>32379</v>
      </c>
      <c r="G86" s="47"/>
    </row>
    <row r="87" spans="2:7" ht="8.25" customHeight="1" x14ac:dyDescent="0.25">
      <c r="B87" s="20"/>
      <c r="C87" s="4"/>
      <c r="D87" s="33"/>
      <c r="E87" s="7"/>
      <c r="F87" s="49"/>
      <c r="G87" s="47"/>
    </row>
    <row r="88" spans="2:7" ht="15.75" x14ac:dyDescent="0.25">
      <c r="B88" s="20"/>
      <c r="C88" s="4" t="s">
        <v>49</v>
      </c>
      <c r="D88" s="21">
        <v>10071.9</v>
      </c>
      <c r="E88" s="7" t="s">
        <v>11</v>
      </c>
      <c r="F88" s="49">
        <v>32389</v>
      </c>
      <c r="G88" s="48">
        <f>D88</f>
        <v>10071.9</v>
      </c>
    </row>
    <row r="89" spans="2:7" ht="6.75" customHeight="1" x14ac:dyDescent="0.25">
      <c r="B89" s="20"/>
      <c r="C89" s="4"/>
      <c r="D89" s="21"/>
      <c r="E89" s="7"/>
      <c r="F89" s="49"/>
      <c r="G89" s="47"/>
    </row>
    <row r="90" spans="2:7" ht="15" x14ac:dyDescent="0.25">
      <c r="B90" s="20"/>
      <c r="C90" s="32" t="s">
        <v>50</v>
      </c>
      <c r="D90" s="21">
        <v>0</v>
      </c>
      <c r="E90" s="7" t="s">
        <v>11</v>
      </c>
      <c r="F90" s="49">
        <v>32391</v>
      </c>
      <c r="G90" s="48">
        <f>D90+D91+D92+D93</f>
        <v>7125</v>
      </c>
    </row>
    <row r="91" spans="2:7" ht="15" x14ac:dyDescent="0.25">
      <c r="B91" s="20"/>
      <c r="C91" s="32" t="s">
        <v>91</v>
      </c>
      <c r="D91" s="21">
        <v>0</v>
      </c>
      <c r="E91" s="7" t="s">
        <v>11</v>
      </c>
      <c r="F91" s="49">
        <v>32393</v>
      </c>
      <c r="G91" s="47"/>
    </row>
    <row r="92" spans="2:7" ht="15.75" x14ac:dyDescent="0.25">
      <c r="B92" s="20"/>
      <c r="C92" s="4" t="s">
        <v>59</v>
      </c>
      <c r="D92" s="2">
        <v>2375</v>
      </c>
      <c r="E92" s="7" t="s">
        <v>11</v>
      </c>
      <c r="F92" s="49">
        <v>32396</v>
      </c>
      <c r="G92" s="47"/>
    </row>
    <row r="93" spans="2:7" ht="15" x14ac:dyDescent="0.25">
      <c r="B93" s="20"/>
      <c r="C93" s="32" t="s">
        <v>72</v>
      </c>
      <c r="D93" s="21">
        <v>4750</v>
      </c>
      <c r="E93" s="7" t="s">
        <v>11</v>
      </c>
      <c r="F93" s="49">
        <v>32399</v>
      </c>
      <c r="G93" s="47"/>
    </row>
    <row r="94" spans="2:7" ht="6" customHeight="1" x14ac:dyDescent="0.25">
      <c r="B94" s="20"/>
      <c r="C94" s="32"/>
      <c r="D94" s="21"/>
      <c r="E94" s="7"/>
      <c r="F94" s="49"/>
      <c r="G94" s="47"/>
    </row>
    <row r="95" spans="2:7" ht="15" x14ac:dyDescent="0.25">
      <c r="B95" s="20"/>
      <c r="C95" s="55" t="s">
        <v>154</v>
      </c>
      <c r="D95" s="21">
        <v>0</v>
      </c>
      <c r="E95" s="7" t="s">
        <v>11</v>
      </c>
      <c r="F95" s="49">
        <v>32412</v>
      </c>
      <c r="G95" s="48">
        <f>D95</f>
        <v>0</v>
      </c>
    </row>
    <row r="96" spans="2:7" ht="9" customHeight="1" x14ac:dyDescent="0.25">
      <c r="B96" s="20"/>
      <c r="C96" s="32"/>
      <c r="D96" s="21"/>
      <c r="E96" s="7"/>
      <c r="F96" s="49"/>
      <c r="G96" s="47"/>
    </row>
    <row r="97" spans="2:7" ht="15" x14ac:dyDescent="0.25">
      <c r="B97" s="20"/>
      <c r="C97" s="32" t="s">
        <v>107</v>
      </c>
      <c r="D97" s="21">
        <v>0</v>
      </c>
      <c r="E97" s="7" t="s">
        <v>11</v>
      </c>
      <c r="F97" s="49">
        <v>32955</v>
      </c>
      <c r="G97" s="48">
        <f>D97</f>
        <v>0</v>
      </c>
    </row>
    <row r="98" spans="2:7" ht="6" customHeight="1" x14ac:dyDescent="0.25">
      <c r="B98" s="20"/>
      <c r="C98" s="32"/>
      <c r="D98" s="21"/>
      <c r="E98" s="7"/>
      <c r="F98" s="49"/>
      <c r="G98" s="47"/>
    </row>
    <row r="99" spans="2:7" ht="15" x14ac:dyDescent="0.25">
      <c r="B99" s="20"/>
      <c r="C99" s="32" t="s">
        <v>146</v>
      </c>
      <c r="D99" s="21">
        <v>0</v>
      </c>
      <c r="E99" s="7" t="s">
        <v>11</v>
      </c>
      <c r="F99" s="49">
        <v>32919</v>
      </c>
      <c r="G99" s="48">
        <f>D99</f>
        <v>0</v>
      </c>
    </row>
    <row r="100" spans="2:7" ht="6.75" customHeight="1" x14ac:dyDescent="0.25">
      <c r="B100" s="20"/>
      <c r="C100" s="32"/>
      <c r="D100" s="21"/>
      <c r="E100" s="7"/>
      <c r="F100" s="49"/>
      <c r="G100" s="47"/>
    </row>
    <row r="101" spans="2:7" ht="16.5" customHeight="1" x14ac:dyDescent="0.25">
      <c r="B101" s="20"/>
      <c r="C101" s="4" t="s">
        <v>51</v>
      </c>
      <c r="D101" s="21">
        <v>0</v>
      </c>
      <c r="E101" s="7" t="s">
        <v>11</v>
      </c>
      <c r="F101" s="49">
        <v>32931</v>
      </c>
      <c r="G101" s="48">
        <f>D101</f>
        <v>0</v>
      </c>
    </row>
    <row r="102" spans="2:7" ht="6.75" customHeight="1" x14ac:dyDescent="0.25">
      <c r="B102" s="20"/>
      <c r="C102" s="4"/>
      <c r="D102" s="21"/>
      <c r="E102" s="7"/>
      <c r="F102" s="49"/>
      <c r="G102" s="47"/>
    </row>
    <row r="103" spans="2:7" ht="15.75" x14ac:dyDescent="0.25">
      <c r="B103" s="20"/>
      <c r="C103" s="4" t="s">
        <v>81</v>
      </c>
      <c r="D103" s="21">
        <v>100</v>
      </c>
      <c r="E103" s="7" t="s">
        <v>11</v>
      </c>
      <c r="F103" s="49">
        <v>32941</v>
      </c>
      <c r="G103" s="48">
        <f>D103</f>
        <v>100</v>
      </c>
    </row>
    <row r="104" spans="2:7" ht="7.5" customHeight="1" x14ac:dyDescent="0.25">
      <c r="B104" s="20"/>
      <c r="C104" s="4"/>
      <c r="D104" s="21"/>
      <c r="E104" s="7"/>
      <c r="F104" s="49"/>
      <c r="G104" s="48"/>
    </row>
    <row r="105" spans="2:7" ht="15.75" customHeight="1" x14ac:dyDescent="0.25">
      <c r="B105" s="20"/>
      <c r="C105" s="32" t="s">
        <v>178</v>
      </c>
      <c r="D105" s="21">
        <v>8000</v>
      </c>
      <c r="E105" s="7" t="s">
        <v>11</v>
      </c>
      <c r="F105" s="49">
        <v>32952</v>
      </c>
      <c r="G105" s="48">
        <f>D105+D106</f>
        <v>8000</v>
      </c>
    </row>
    <row r="106" spans="2:7" ht="15.75" customHeight="1" x14ac:dyDescent="0.25">
      <c r="B106" s="20"/>
      <c r="C106" s="32" t="s">
        <v>108</v>
      </c>
      <c r="D106" s="21">
        <v>0</v>
      </c>
      <c r="E106" s="7" t="s">
        <v>11</v>
      </c>
      <c r="F106" s="49">
        <v>32958</v>
      </c>
      <c r="G106" s="48"/>
    </row>
    <row r="107" spans="2:7" ht="7.5" customHeight="1" x14ac:dyDescent="0.25">
      <c r="B107" s="20"/>
      <c r="C107" s="4"/>
      <c r="D107" s="21"/>
      <c r="E107" s="7"/>
      <c r="F107" s="49"/>
      <c r="G107" s="47"/>
    </row>
    <row r="108" spans="2:7" ht="15.75" customHeight="1" x14ac:dyDescent="0.25">
      <c r="B108" s="20"/>
      <c r="C108" s="32" t="s">
        <v>179</v>
      </c>
      <c r="D108" s="21">
        <v>19421.87</v>
      </c>
      <c r="E108" s="7" t="s">
        <v>11</v>
      </c>
      <c r="F108" s="49">
        <v>32961</v>
      </c>
      <c r="G108" s="48">
        <f>D108+D109</f>
        <v>19421.87</v>
      </c>
    </row>
    <row r="109" spans="2:7" ht="15.75" customHeight="1" x14ac:dyDescent="0.25">
      <c r="B109" s="20"/>
      <c r="C109" s="32" t="s">
        <v>180</v>
      </c>
      <c r="D109" s="21">
        <v>0</v>
      </c>
      <c r="E109" s="7" t="s">
        <v>11</v>
      </c>
      <c r="F109" s="49">
        <v>32961</v>
      </c>
      <c r="G109" s="48"/>
    </row>
    <row r="110" spans="2:7" ht="10.5" customHeight="1" x14ac:dyDescent="0.25">
      <c r="B110" s="20"/>
      <c r="C110" s="4"/>
      <c r="D110" s="21"/>
      <c r="E110" s="7"/>
      <c r="F110" s="49"/>
      <c r="G110" s="47"/>
    </row>
    <row r="111" spans="2:7" ht="15.75" x14ac:dyDescent="0.25">
      <c r="B111" s="20"/>
      <c r="C111" s="4" t="s">
        <v>92</v>
      </c>
      <c r="D111" s="21">
        <v>0</v>
      </c>
      <c r="E111" s="7" t="s">
        <v>11</v>
      </c>
      <c r="F111" s="49">
        <v>32991</v>
      </c>
      <c r="G111" s="48">
        <f>D111+D112+D113+D114</f>
        <v>749.35</v>
      </c>
    </row>
    <row r="112" spans="2:7" ht="15.75" x14ac:dyDescent="0.25">
      <c r="B112" s="20"/>
      <c r="C112" s="4" t="s">
        <v>102</v>
      </c>
      <c r="D112" s="21">
        <v>0</v>
      </c>
      <c r="E112" s="7" t="s">
        <v>11</v>
      </c>
      <c r="F112" s="49"/>
      <c r="G112" s="47"/>
    </row>
    <row r="113" spans="1:8" ht="15.75" x14ac:dyDescent="0.25">
      <c r="B113" s="20"/>
      <c r="C113" s="4" t="s">
        <v>70</v>
      </c>
      <c r="D113" s="21">
        <v>0</v>
      </c>
      <c r="E113" s="7" t="s">
        <v>11</v>
      </c>
      <c r="F113" s="49">
        <v>32998</v>
      </c>
      <c r="G113" s="47"/>
    </row>
    <row r="114" spans="1:8" ht="15.75" x14ac:dyDescent="0.25">
      <c r="B114" s="20"/>
      <c r="C114" s="4" t="s">
        <v>52</v>
      </c>
      <c r="D114" s="21">
        <v>749.35</v>
      </c>
      <c r="E114" s="7" t="s">
        <v>11</v>
      </c>
      <c r="F114" s="49">
        <v>32999</v>
      </c>
      <c r="G114" s="47"/>
    </row>
    <row r="115" spans="1:8" ht="6" customHeight="1" x14ac:dyDescent="0.25">
      <c r="B115" s="20"/>
      <c r="C115" s="4"/>
      <c r="D115" s="21"/>
      <c r="E115" s="7"/>
      <c r="F115" s="49"/>
      <c r="G115" s="47"/>
    </row>
    <row r="116" spans="1:8" ht="16.5" customHeight="1" x14ac:dyDescent="0.25">
      <c r="B116" s="20"/>
      <c r="C116" s="3" t="s">
        <v>142</v>
      </c>
      <c r="D116" s="21">
        <v>0</v>
      </c>
      <c r="E116" s="7" t="s">
        <v>11</v>
      </c>
      <c r="F116" s="49">
        <v>3661</v>
      </c>
      <c r="G116" s="47"/>
    </row>
    <row r="117" spans="1:8" ht="15" x14ac:dyDescent="0.25">
      <c r="B117" s="20"/>
      <c r="C117" s="3" t="s">
        <v>143</v>
      </c>
      <c r="D117" s="21">
        <v>800</v>
      </c>
      <c r="E117" s="7" t="s">
        <v>11</v>
      </c>
      <c r="F117" s="49">
        <v>3691</v>
      </c>
      <c r="G117" s="48">
        <f>D117</f>
        <v>800</v>
      </c>
    </row>
    <row r="118" spans="1:8" ht="6.75" customHeight="1" x14ac:dyDescent="0.25">
      <c r="B118" s="20"/>
      <c r="C118" s="3"/>
      <c r="D118" s="21"/>
      <c r="E118" s="7"/>
      <c r="F118" s="49"/>
      <c r="G118" s="48"/>
    </row>
    <row r="119" spans="1:8" ht="15" x14ac:dyDescent="0.25">
      <c r="B119" s="20"/>
      <c r="C119" s="3" t="s">
        <v>147</v>
      </c>
      <c r="D119" s="21">
        <v>0</v>
      </c>
      <c r="E119" s="7" t="s">
        <v>11</v>
      </c>
      <c r="F119" s="49">
        <v>37229</v>
      </c>
      <c r="G119" s="48">
        <f t="shared" ref="G119" si="0">D119</f>
        <v>0</v>
      </c>
    </row>
    <row r="120" spans="1:8" ht="4.5" customHeight="1" thickBot="1" x14ac:dyDescent="0.3">
      <c r="B120" s="20"/>
      <c r="C120" s="3"/>
      <c r="D120" s="21"/>
      <c r="E120" s="7"/>
      <c r="F120" s="49"/>
      <c r="G120" s="48"/>
    </row>
    <row r="121" spans="1:8" ht="15" thickTop="1" x14ac:dyDescent="0.2">
      <c r="B121" s="20"/>
      <c r="C121" s="14" t="s">
        <v>10</v>
      </c>
      <c r="D121" s="30">
        <f>SUM(D25:D119)</f>
        <v>842478.97000000009</v>
      </c>
      <c r="E121" s="9" t="s">
        <v>11</v>
      </c>
      <c r="F121" s="47"/>
      <c r="G121" s="30">
        <f>SUM(G25:G119)</f>
        <v>842478.97</v>
      </c>
    </row>
    <row r="122" spans="1:8" ht="15" x14ac:dyDescent="0.25">
      <c r="B122" s="20"/>
      <c r="C122" s="3"/>
      <c r="D122" s="21"/>
      <c r="E122" s="7"/>
      <c r="F122" s="47"/>
      <c r="G122" s="20"/>
    </row>
    <row r="123" spans="1:8" ht="15" x14ac:dyDescent="0.25">
      <c r="A123" t="s">
        <v>16</v>
      </c>
      <c r="B123" s="3" t="s">
        <v>53</v>
      </c>
      <c r="C123" s="3"/>
      <c r="D123" s="21"/>
      <c r="E123" s="7"/>
      <c r="F123" s="47"/>
      <c r="G123" s="20"/>
    </row>
    <row r="124" spans="1:8" ht="15" x14ac:dyDescent="0.25">
      <c r="B124" s="20"/>
      <c r="C124" s="3" t="s">
        <v>155</v>
      </c>
      <c r="D124" s="21">
        <v>11961.11</v>
      </c>
      <c r="E124" s="7" t="s">
        <v>11</v>
      </c>
      <c r="F124" s="49">
        <v>34311</v>
      </c>
      <c r="G124" s="46">
        <f>D124</f>
        <v>11961.11</v>
      </c>
    </row>
    <row r="125" spans="1:8" ht="15.75" thickBot="1" x14ac:dyDescent="0.3">
      <c r="B125" s="20"/>
      <c r="C125" s="3" t="s">
        <v>82</v>
      </c>
      <c r="D125" s="34">
        <v>18916.349999999999</v>
      </c>
      <c r="E125" s="7" t="s">
        <v>11</v>
      </c>
      <c r="F125" s="49">
        <v>3433</v>
      </c>
      <c r="G125" s="46">
        <f>D125</f>
        <v>18916.349999999999</v>
      </c>
      <c r="H125" s="20"/>
    </row>
    <row r="126" spans="1:8" ht="15" thickTop="1" x14ac:dyDescent="0.2">
      <c r="B126" s="20"/>
      <c r="C126" s="14" t="s">
        <v>10</v>
      </c>
      <c r="D126" s="8">
        <f>SUM(D124:D125)</f>
        <v>30877.46</v>
      </c>
      <c r="E126" s="9" t="s">
        <v>11</v>
      </c>
      <c r="F126" s="47"/>
      <c r="G126" s="8">
        <f>SUM(G124:G125)</f>
        <v>30877.46</v>
      </c>
      <c r="H126" s="24"/>
    </row>
    <row r="127" spans="1:8" x14ac:dyDescent="0.2">
      <c r="B127" s="20"/>
      <c r="C127" s="14"/>
      <c r="D127" s="5"/>
      <c r="E127" s="24"/>
      <c r="F127" s="47"/>
      <c r="G127" s="5"/>
      <c r="H127" s="24"/>
    </row>
    <row r="128" spans="1:8" ht="12.75" x14ac:dyDescent="0.2">
      <c r="B128" s="20"/>
      <c r="C128" s="19" t="s">
        <v>182</v>
      </c>
      <c r="D128" s="18">
        <f>D21+D121+D126</f>
        <v>5052470.5</v>
      </c>
      <c r="E128" s="19" t="s">
        <v>11</v>
      </c>
    </row>
    <row r="129" spans="1:8" ht="3" customHeight="1" x14ac:dyDescent="0.2">
      <c r="B129" s="20"/>
      <c r="C129" s="19"/>
      <c r="D129" s="18"/>
      <c r="E129" s="19"/>
    </row>
    <row r="130" spans="1:8" ht="5.25" customHeight="1" x14ac:dyDescent="0.2">
      <c r="B130" s="20"/>
      <c r="C130" s="19"/>
      <c r="D130" s="18"/>
      <c r="E130" s="19"/>
    </row>
    <row r="131" spans="1:8" ht="6" customHeight="1" x14ac:dyDescent="0.2">
      <c r="B131" s="20"/>
      <c r="C131" s="19"/>
      <c r="D131" s="18"/>
      <c r="E131" s="19"/>
    </row>
    <row r="132" spans="1:8" ht="8.25" customHeight="1" x14ac:dyDescent="0.25">
      <c r="B132" s="20"/>
      <c r="C132" s="4"/>
      <c r="D132" s="5"/>
    </row>
    <row r="133" spans="1:8" ht="15" x14ac:dyDescent="0.25">
      <c r="A133" t="s">
        <v>18</v>
      </c>
      <c r="B133" s="3" t="s">
        <v>60</v>
      </c>
      <c r="C133" s="3"/>
      <c r="D133" s="21"/>
      <c r="E133" s="7"/>
    </row>
    <row r="134" spans="1:8" ht="15" x14ac:dyDescent="0.25">
      <c r="B134" s="20"/>
      <c r="C134" s="3" t="s">
        <v>83</v>
      </c>
      <c r="D134" s="21">
        <v>6077.18</v>
      </c>
      <c r="E134" s="7" t="s">
        <v>11</v>
      </c>
    </row>
    <row r="135" spans="1:8" ht="15.75" thickBot="1" x14ac:dyDescent="0.3">
      <c r="B135" s="20"/>
      <c r="C135" s="3" t="s">
        <v>61</v>
      </c>
      <c r="D135" s="21">
        <v>0</v>
      </c>
      <c r="E135" s="7" t="s">
        <v>11</v>
      </c>
    </row>
    <row r="136" spans="1:8" ht="15" thickTop="1" x14ac:dyDescent="0.2">
      <c r="B136" s="20"/>
      <c r="C136" s="14" t="s">
        <v>10</v>
      </c>
      <c r="D136" s="8">
        <f>SUM(D134:D135)</f>
        <v>6077.18</v>
      </c>
      <c r="E136" s="9" t="s">
        <v>11</v>
      </c>
    </row>
    <row r="137" spans="1:8" x14ac:dyDescent="0.2">
      <c r="B137" s="20"/>
      <c r="C137" s="20"/>
      <c r="D137" s="23"/>
    </row>
    <row r="138" spans="1:8" x14ac:dyDescent="0.2">
      <c r="B138" s="20"/>
      <c r="C138" s="20"/>
      <c r="D138" s="23"/>
    </row>
    <row r="139" spans="1:8" x14ac:dyDescent="0.2">
      <c r="B139" s="20"/>
      <c r="C139" s="20"/>
      <c r="D139" s="23"/>
    </row>
    <row r="140" spans="1:8" ht="12.75" x14ac:dyDescent="0.2">
      <c r="C140" s="15" t="s">
        <v>181</v>
      </c>
      <c r="D140" s="18">
        <f>D128+D136</f>
        <v>5058547.68</v>
      </c>
      <c r="E140" s="19" t="s">
        <v>11</v>
      </c>
      <c r="H140" s="36"/>
    </row>
    <row r="143" spans="1:8" ht="12.75" x14ac:dyDescent="0.2">
      <c r="C143" s="52" t="s">
        <v>148</v>
      </c>
      <c r="D143" s="31">
        <v>451778.2</v>
      </c>
      <c r="E143" s="54" t="s">
        <v>11</v>
      </c>
      <c r="F143"/>
      <c r="G143" s="43"/>
      <c r="H143" s="40"/>
    </row>
    <row r="144" spans="1:8" ht="15" x14ac:dyDescent="0.25">
      <c r="C144" s="3" t="s">
        <v>149</v>
      </c>
      <c r="D144" s="2"/>
      <c r="E144" s="7"/>
      <c r="F144"/>
      <c r="G144" s="43"/>
      <c r="H144" s="40"/>
    </row>
    <row r="147" spans="3:3" hidden="1" x14ac:dyDescent="0.2">
      <c r="C147" s="35" t="s">
        <v>153</v>
      </c>
    </row>
    <row r="148" spans="3:3" hidden="1" x14ac:dyDescent="0.2">
      <c r="C148" s="53">
        <f>D42+D57+D79+D95</f>
        <v>1407.8600000000001</v>
      </c>
    </row>
  </sheetData>
  <phoneticPr fontId="0" type="noConversion"/>
  <pageMargins left="0.19685039370078741" right="0.15748031496062992" top="0.31496062992125984" bottom="0.27559055118110237" header="0.19685039370078741" footer="0.1574803149606299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tabSelected="1" workbookViewId="0">
      <selection activeCell="L24" sqref="L24"/>
    </sheetView>
  </sheetViews>
  <sheetFormatPr defaultRowHeight="12.75" x14ac:dyDescent="0.2"/>
  <cols>
    <col min="2" max="2" width="27.140625" customWidth="1"/>
    <col min="3" max="3" width="19.140625" customWidth="1"/>
    <col min="5" max="5" width="14.28515625" customWidth="1"/>
    <col min="9" max="9" width="11.7109375" hidden="1" customWidth="1"/>
    <col min="10" max="10" width="9.140625" hidden="1" customWidth="1"/>
    <col min="11" max="11" width="14.28515625" hidden="1" customWidth="1"/>
  </cols>
  <sheetData>
    <row r="2" spans="1:13" ht="15.75" x14ac:dyDescent="0.25">
      <c r="A2" s="17" t="s">
        <v>56</v>
      </c>
      <c r="B2" s="17" t="s">
        <v>183</v>
      </c>
      <c r="I2" s="36">
        <v>14646</v>
      </c>
      <c r="J2" s="36"/>
      <c r="K2" s="36">
        <f>I2-I3</f>
        <v>4184.42</v>
      </c>
      <c r="L2" s="36"/>
      <c r="M2" s="36"/>
    </row>
    <row r="3" spans="1:13" x14ac:dyDescent="0.2">
      <c r="I3" s="36">
        <v>10461.58</v>
      </c>
      <c r="J3" s="36"/>
      <c r="K3" s="36"/>
      <c r="L3" s="36"/>
      <c r="M3" s="36"/>
    </row>
    <row r="4" spans="1:13" x14ac:dyDescent="0.2">
      <c r="I4" s="36"/>
      <c r="J4" s="36"/>
      <c r="K4" s="36"/>
      <c r="L4" s="36"/>
      <c r="M4" s="36"/>
    </row>
    <row r="5" spans="1:13" x14ac:dyDescent="0.2">
      <c r="B5" s="26" t="s">
        <v>184</v>
      </c>
      <c r="C5" s="18">
        <f>prihodi!D75</f>
        <v>4930198.9899999993</v>
      </c>
      <c r="D5" s="19" t="s">
        <v>11</v>
      </c>
      <c r="I5" s="36">
        <v>224331.5</v>
      </c>
      <c r="J5" s="36"/>
      <c r="K5" s="36">
        <f>I5-I7</f>
        <v>41689.339999999997</v>
      </c>
      <c r="L5" s="36"/>
      <c r="M5" s="36"/>
    </row>
    <row r="6" spans="1:13" x14ac:dyDescent="0.2">
      <c r="B6" s="58" t="s">
        <v>160</v>
      </c>
      <c r="C6" s="59">
        <v>4930025.6399999997</v>
      </c>
      <c r="D6" s="37" t="s">
        <v>11</v>
      </c>
      <c r="I6" s="36"/>
      <c r="J6" s="36"/>
      <c r="K6" s="36"/>
      <c r="L6" s="36"/>
      <c r="M6" s="36"/>
    </row>
    <row r="7" spans="1:13" x14ac:dyDescent="0.2">
      <c r="B7" s="58" t="s">
        <v>161</v>
      </c>
      <c r="C7" s="40">
        <v>173.35</v>
      </c>
      <c r="D7" s="37" t="s">
        <v>11</v>
      </c>
      <c r="I7" s="36">
        <v>182642.16</v>
      </c>
      <c r="J7" s="36"/>
      <c r="K7" s="36"/>
      <c r="L7" s="36"/>
      <c r="M7" s="36"/>
    </row>
    <row r="8" spans="1:13" x14ac:dyDescent="0.2">
      <c r="B8" s="26" t="s">
        <v>185</v>
      </c>
      <c r="C8" s="18">
        <f>rashodi!D128+C10</f>
        <v>5058547.68</v>
      </c>
      <c r="D8" s="19" t="s">
        <v>11</v>
      </c>
      <c r="I8" s="36"/>
      <c r="J8" s="36"/>
      <c r="K8" s="36"/>
      <c r="L8" s="36"/>
      <c r="M8" s="36"/>
    </row>
    <row r="9" spans="1:13" x14ac:dyDescent="0.2">
      <c r="B9" s="58" t="s">
        <v>162</v>
      </c>
      <c r="C9" s="59">
        <v>5052470.5</v>
      </c>
      <c r="D9" s="37" t="s">
        <v>11</v>
      </c>
      <c r="I9" s="36"/>
      <c r="J9" s="36"/>
      <c r="K9" s="36"/>
      <c r="L9" s="36"/>
      <c r="M9" s="36"/>
    </row>
    <row r="10" spans="1:13" x14ac:dyDescent="0.2">
      <c r="B10" s="58" t="s">
        <v>163</v>
      </c>
      <c r="C10" s="40">
        <v>6077.18</v>
      </c>
      <c r="D10" s="37" t="s">
        <v>11</v>
      </c>
      <c r="I10" s="36"/>
      <c r="J10" s="36"/>
      <c r="K10" s="36"/>
      <c r="L10" s="36"/>
      <c r="M10" s="36"/>
    </row>
    <row r="11" spans="1:13" ht="7.5" customHeight="1" thickBot="1" x14ac:dyDescent="0.25">
      <c r="B11" s="26"/>
      <c r="C11" s="27"/>
      <c r="D11" s="29"/>
      <c r="I11" s="36"/>
      <c r="J11" s="36"/>
      <c r="K11" s="36"/>
      <c r="L11" s="36"/>
      <c r="M11" s="36"/>
    </row>
    <row r="12" spans="1:13" ht="8.25" customHeight="1" thickTop="1" x14ac:dyDescent="0.2">
      <c r="B12" s="26"/>
      <c r="C12" s="18"/>
      <c r="D12" s="19"/>
      <c r="I12" s="36">
        <v>3264908.5</v>
      </c>
      <c r="J12" s="36"/>
      <c r="K12" s="36">
        <f t="shared" ref="K12:K23" si="0">I12-I13</f>
        <v>-15546</v>
      </c>
      <c r="L12" s="36"/>
      <c r="M12" s="36"/>
    </row>
    <row r="13" spans="1:13" x14ac:dyDescent="0.2">
      <c r="B13" s="26"/>
      <c r="C13" s="18">
        <f>C5-C8</f>
        <v>-128348.69000000041</v>
      </c>
      <c r="D13" s="19" t="s">
        <v>11</v>
      </c>
      <c r="I13" s="36">
        <v>3280454.5</v>
      </c>
      <c r="J13" s="36"/>
      <c r="K13" s="36"/>
      <c r="L13" s="36"/>
      <c r="M13" s="36"/>
    </row>
    <row r="14" spans="1:13" ht="15.75" customHeight="1" x14ac:dyDescent="0.2">
      <c r="B14" s="26"/>
      <c r="C14" s="18"/>
      <c r="D14" s="19"/>
      <c r="I14" s="36"/>
      <c r="J14" s="36"/>
      <c r="K14" s="36"/>
      <c r="L14" s="36"/>
      <c r="M14" s="36"/>
    </row>
    <row r="15" spans="1:13" ht="12" customHeight="1" x14ac:dyDescent="0.2">
      <c r="I15" s="36"/>
      <c r="J15" s="36"/>
      <c r="K15" s="36"/>
      <c r="L15" s="36"/>
      <c r="M15" s="36"/>
    </row>
    <row r="16" spans="1:13" x14ac:dyDescent="0.2">
      <c r="B16" t="s">
        <v>73</v>
      </c>
      <c r="C16" s="18">
        <v>248202.26</v>
      </c>
      <c r="D16" s="19" t="s">
        <v>11</v>
      </c>
      <c r="I16" s="36"/>
      <c r="J16" s="36"/>
      <c r="K16" s="36"/>
      <c r="L16" s="36"/>
      <c r="M16" s="36"/>
    </row>
    <row r="17" spans="1:13" ht="7.5" customHeight="1" thickBot="1" x14ac:dyDescent="0.25">
      <c r="C17" s="27"/>
      <c r="D17" s="28"/>
      <c r="I17" s="36"/>
      <c r="J17" s="36"/>
      <c r="K17" s="36"/>
      <c r="L17" s="36"/>
      <c r="M17" s="36"/>
    </row>
    <row r="18" spans="1:13" ht="13.5" thickTop="1" x14ac:dyDescent="0.2">
      <c r="C18" s="18"/>
      <c r="D18" s="15"/>
      <c r="I18" s="36">
        <v>0</v>
      </c>
      <c r="J18" s="36"/>
      <c r="K18" s="36">
        <f t="shared" si="0"/>
        <v>-82.84</v>
      </c>
      <c r="L18" s="36"/>
      <c r="M18" s="36"/>
    </row>
    <row r="19" spans="1:13" x14ac:dyDescent="0.2">
      <c r="B19" t="s">
        <v>62</v>
      </c>
      <c r="C19" s="31">
        <f>C16+C13</f>
        <v>119853.5699999996</v>
      </c>
      <c r="D19" s="19" t="s">
        <v>11</v>
      </c>
      <c r="I19" s="36">
        <v>82.84</v>
      </c>
      <c r="J19" s="36"/>
      <c r="K19" s="36"/>
      <c r="L19" s="36"/>
      <c r="M19" s="36"/>
    </row>
    <row r="20" spans="1:13" ht="18" customHeight="1" x14ac:dyDescent="0.2">
      <c r="B20" s="35" t="s">
        <v>164</v>
      </c>
      <c r="C20" s="18">
        <v>67096.55</v>
      </c>
      <c r="D20" s="19" t="s">
        <v>11</v>
      </c>
      <c r="E20" s="40"/>
      <c r="G20" s="35"/>
      <c r="I20" s="36"/>
      <c r="J20" s="36"/>
      <c r="K20" s="36"/>
      <c r="L20" s="36"/>
      <c r="M20" s="36"/>
    </row>
    <row r="21" spans="1:13" ht="14.25" customHeight="1" thickBot="1" x14ac:dyDescent="0.25">
      <c r="B21" s="40"/>
      <c r="K21" s="36"/>
    </row>
    <row r="22" spans="1:13" ht="8.25" customHeight="1" thickTop="1" x14ac:dyDescent="0.2">
      <c r="C22" s="25"/>
      <c r="D22" s="25"/>
      <c r="K22" s="36"/>
    </row>
    <row r="23" spans="1:13" x14ac:dyDescent="0.2">
      <c r="C23" s="31">
        <f>C19-C20</f>
        <v>52757.019999999597</v>
      </c>
      <c r="D23" s="19" t="s">
        <v>11</v>
      </c>
      <c r="I23">
        <v>457.53</v>
      </c>
      <c r="K23" s="36">
        <f t="shared" si="0"/>
        <v>457.53</v>
      </c>
    </row>
    <row r="24" spans="1:13" x14ac:dyDescent="0.2">
      <c r="I24">
        <v>0</v>
      </c>
      <c r="K24" s="36"/>
    </row>
    <row r="25" spans="1:13" x14ac:dyDescent="0.2">
      <c r="A25" s="35" t="s">
        <v>186</v>
      </c>
      <c r="K25">
        <f>SUM(K1:K24)</f>
        <v>30702.449999999993</v>
      </c>
    </row>
    <row r="29" spans="1:13" x14ac:dyDescent="0.2">
      <c r="A29" t="s">
        <v>63</v>
      </c>
      <c r="D29" t="s">
        <v>65</v>
      </c>
    </row>
    <row r="30" spans="1:13" x14ac:dyDescent="0.2">
      <c r="A30" t="s">
        <v>64</v>
      </c>
      <c r="D30" t="s">
        <v>66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prihodi</vt:lpstr>
      <vt:lpstr>rashodi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Rupcic</dc:creator>
  <cp:lastModifiedBy>DARIA</cp:lastModifiedBy>
  <cp:lastPrinted>2022-07-13T09:05:55Z</cp:lastPrinted>
  <dcterms:created xsi:type="dcterms:W3CDTF">2006-01-22T16:25:14Z</dcterms:created>
  <dcterms:modified xsi:type="dcterms:W3CDTF">2022-07-19T06:20:35Z</dcterms:modified>
</cp:coreProperties>
</file>